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附表12023年度统筹整合财政涉农资金明细表" sheetId="10" r:id="rId1"/>
    <sheet name="调出" sheetId="8" r:id="rId2"/>
    <sheet name="调入" sheetId="7" r:id="rId3"/>
    <sheet name="调整后" sheetId="9" r:id="rId4"/>
  </sheets>
  <definedNames>
    <definedName name="_xlnm._FilterDatabase" localSheetId="1" hidden="1">调出!$A$6:$Y$147</definedName>
    <definedName name="_xlnm._FilterDatabase" localSheetId="3" hidden="1">调整后!$A$6:$Y$430</definedName>
    <definedName name="_xlnm._FilterDatabase" localSheetId="2" hidden="1">调入!$A$6:$Y$201</definedName>
    <definedName name="_xlnm.Print_Titles" localSheetId="1">调出!$2:$6</definedName>
    <definedName name="_xlnm.Print_Titles" localSheetId="2">调入!$2:$6</definedName>
    <definedName name="_xlnm._FilterDatabase" localSheetId="0" hidden="1">附表12023年度统筹整合财政涉农资金明细表!$J$6:$J$11</definedName>
  </definedNames>
  <calcPr calcId="144525"/>
</workbook>
</file>

<file path=xl/sharedStrings.xml><?xml version="1.0" encoding="utf-8"?>
<sst xmlns="http://schemas.openxmlformats.org/spreadsheetml/2006/main" count="6949" uniqueCount="2121">
  <si>
    <t>附表1</t>
  </si>
  <si>
    <t>绥德县2023年度统筹整合使用财政涉农资金明细表</t>
  </si>
  <si>
    <t>序号</t>
  </si>
  <si>
    <t>财政资金名称</t>
  </si>
  <si>
    <t>脱贫县预计收到整合资金规模
（万元)</t>
  </si>
  <si>
    <t>计划整合资金规模
（万元）</t>
  </si>
  <si>
    <t>备注</t>
  </si>
  <si>
    <t>年初数</t>
  </si>
  <si>
    <t>调增</t>
  </si>
  <si>
    <t>调减</t>
  </si>
  <si>
    <t>年中</t>
  </si>
  <si>
    <t>一</t>
  </si>
  <si>
    <t>中央小计</t>
  </si>
  <si>
    <t>中央财政衔接推进乡村振兴补助资金（原中央财政专项扶贫资金）</t>
  </si>
  <si>
    <t>水利发展资金</t>
  </si>
  <si>
    <t>粮油生产保障资金（支持粮油等重点作物绿色高产高效部分）</t>
  </si>
  <si>
    <t>农业生产发展资金（支持畜牧业发展部分）</t>
  </si>
  <si>
    <t>农业经营主体能力提升资金（支持高素质农民培育、基层农技推广体系改革与建设部分）</t>
  </si>
  <si>
    <t>林业改革发展资金（不含退耕还林还草、非国有林生态保护补偿、林长制督查考核奖励和相关试点资金）</t>
  </si>
  <si>
    <t>耕地建设与利用资金（支持高标准农田建设、耕地质量提升部分）</t>
  </si>
  <si>
    <t>农村综合改革转移支付</t>
  </si>
  <si>
    <t>林业草原生态保护恢复资金（支持其他自然保护地、国家重点野生动植物等保护部分）</t>
  </si>
  <si>
    <t>农村环境整治资金</t>
  </si>
  <si>
    <t>车辆购置税收入补助地方用于一般公路建设项目资金（支持农村公路部分）</t>
  </si>
  <si>
    <t>农村危房改造补助资金</t>
  </si>
  <si>
    <t>中央专项彩票公益金支持欠发达革命老区乡村振兴资金（原中央专项彩票公益金支持扶贫资金）</t>
  </si>
  <si>
    <t>常规产粮大县奖励资金</t>
  </si>
  <si>
    <t>生猪（牛羊）调出大县奖励资金（省级统筹部分）</t>
  </si>
  <si>
    <t>农业资源及生态保护补助资金（支持农作物秸秆综合利用、渔业资源保护部分）</t>
  </si>
  <si>
    <t>旅游发展基金</t>
  </si>
  <si>
    <t>中央预算内投资用于“三农”建设部分（不包括国家水网骨干工程、水安全保障工程、气象基础设施、农村电网巩固提升工程、生态保护和修复方面的支出）</t>
  </si>
  <si>
    <t>二</t>
  </si>
  <si>
    <t>省级小计</t>
  </si>
  <si>
    <t>衔接推进乡村振兴补助资金（原省级财政专项扶贫资金）</t>
  </si>
  <si>
    <t>农业专项资金（农业公共及服务保障、渔业绿色发展、农业灾害防控救助、农机安全免费管理、耕地地力保护补贴除外）</t>
  </si>
  <si>
    <t>林业改革发展专项资金（森林乡村建设、林业产业发展、林下经济发展、林业科技推广部分）</t>
  </si>
  <si>
    <t>粮食专项资金（仅限于省级产粮大县奖励资金）</t>
  </si>
  <si>
    <t>水利发展专项资金（用于重点水利工程建设、水利前期工作、防汛抗旱补助资金除外）</t>
  </si>
  <si>
    <t>生态环境专项资金（仅限于用于农村环境整治部分）</t>
  </si>
  <si>
    <t>三、</t>
  </si>
  <si>
    <t>市级小计</t>
  </si>
  <si>
    <t>衔接推进乡村振兴补助资金（原市级财政专项扶贫资金）</t>
  </si>
  <si>
    <t>四、</t>
  </si>
  <si>
    <t>县级小计</t>
  </si>
  <si>
    <t>衔接推进乡村振兴补助资金（原县级级财政专项扶贫资金）</t>
  </si>
  <si>
    <t>往年存量资金</t>
  </si>
  <si>
    <t>2022年市级旱作节水250；2022年省级大豆套种50；2022年中央财政林业改革发展资金501.2。</t>
  </si>
  <si>
    <t>五、</t>
  </si>
  <si>
    <t>四级合计</t>
  </si>
  <si>
    <t>附件</t>
  </si>
  <si>
    <t>绥德县2023年度统筹整合财政涉农资金调出项目明细表</t>
  </si>
  <si>
    <t>单位：万元</t>
  </si>
  <si>
    <t>项目类型</t>
  </si>
  <si>
    <t>项目名称</t>
  </si>
  <si>
    <t>项目内容及建设规模</t>
  </si>
  <si>
    <t>建设期限             （起止时间）</t>
  </si>
  <si>
    <t>绩效目标</t>
  </si>
  <si>
    <t>项目个数</t>
  </si>
  <si>
    <t>项目实施  地点</t>
  </si>
  <si>
    <t>脱贫村（是/否）</t>
  </si>
  <si>
    <t>省级重点帮扶镇（是/否）</t>
  </si>
  <si>
    <t>省级重点帮扶村（是/否）</t>
  </si>
  <si>
    <t>直接受益脱贫人口（含监测对象）</t>
  </si>
  <si>
    <t>受益总人口</t>
  </si>
  <si>
    <t>资金投入（万元）</t>
  </si>
  <si>
    <t>项目
实施
单位</t>
  </si>
  <si>
    <t>行业主管部门</t>
  </si>
  <si>
    <t>财政资金 支持环节</t>
  </si>
  <si>
    <t>合计</t>
  </si>
  <si>
    <t>财政衔接资金</t>
  </si>
  <si>
    <t>涉农
整合
资金
投入</t>
  </si>
  <si>
    <t>镇</t>
  </si>
  <si>
    <t>村</t>
  </si>
  <si>
    <t>户数</t>
  </si>
  <si>
    <t>人数</t>
  </si>
  <si>
    <t>小计</t>
  </si>
  <si>
    <t>中央</t>
  </si>
  <si>
    <t>省级</t>
  </si>
  <si>
    <t>市级</t>
  </si>
  <si>
    <t>县级</t>
  </si>
  <si>
    <t>总 计</t>
  </si>
  <si>
    <t>一、产业发展</t>
  </si>
  <si>
    <t>1.生产项目</t>
  </si>
  <si>
    <t>①种植业基地(种植业)</t>
  </si>
  <si>
    <t>②养殖业基地（养殖业）</t>
  </si>
  <si>
    <t>③水产养殖业发展</t>
  </si>
  <si>
    <t>④林草基地建设</t>
  </si>
  <si>
    <t>2023年绥德县定仙墕镇王坪山中心村巴杏产业基地嫁接杏树项目</t>
  </si>
  <si>
    <t>巴杏产业基地嫁接巴杏500亩（脱贫户面积70亩），对杏树进行高接换头，嫁接新品种。每亩补助1200元。嫁接：每亩30株，每株4个接穗，投资600元；抹芽绑枝60元/亩；翻地、锄草、病虫害防治540元/亩。</t>
  </si>
  <si>
    <t>2023年1月-2023年12月</t>
  </si>
  <si>
    <t>通该项目产权归村集体所有，资产属于公益性资产，资产移交后由村委会进行后期管护。过村民个户经营及大户、合作社承包经营等多种模式，项目的实施，分红向脱贫户倾斜。通过对山杏进行攺良，选择市场价格高、销路较好、适合本地发展的巴杏，可有效提高产质和产量。目前，巴杏市场售价每千克8元，每亩可增产300斤左右，增收1200元左右。一般农户按照1亩1股，脱贫户、监测户按照1亩1.5股的比例进行配比分红，一农户平均分红2800元，脱贫户平均分红增收4200元。</t>
  </si>
  <si>
    <t>定仙墕镇</t>
  </si>
  <si>
    <t>王坪山中心村</t>
  </si>
  <si>
    <t>是</t>
  </si>
  <si>
    <t>否</t>
  </si>
  <si>
    <t>林业局</t>
  </si>
  <si>
    <t>林草建设</t>
  </si>
  <si>
    <t>2023年绥德县四十里铺镇富民新村红梅杏标准示范基地建设项目</t>
  </si>
  <si>
    <t>红梅杏标准示范基地红梅杏嫁接2000亩，对杏树进行高接换头，嫁接新品种。每亩补助1200元。嫁接：每亩30株，每株4个接穗，投资600元；抹芽绑枝60元/亩；翻地、锄草、病虫害防治540元/亩。</t>
  </si>
  <si>
    <t>该项目产权归村集体所有，资产属于公益性资产，资产移交后由村委会进行后期管护。通过村民个户经营及大户、合作社承包经营等多种模式，通过项目的实施，分红向脱贫户倾斜，改善山杏的品质。通过对山杏进行攺良，选择市场价格高、销路较好、易储存运输的红梅杏，可有效提高产质和产量。目前，红梅杏市场售价每千克10元，每亩可增产300斤左右，增收1500元左右。一般农户按照1亩1股，脱贫户、监测户按照1亩1.5股的比例进行配比分红，一般农户平均增收3000元，脱贫户平均增收4500元.同时可有效带动全县鲜食杏产业的发展。</t>
  </si>
  <si>
    <t>四十里铺镇</t>
  </si>
  <si>
    <t>富民新村</t>
  </si>
  <si>
    <t>2023年绥德县四十里铺镇三十寨村红枣标准示范基地建设项目</t>
  </si>
  <si>
    <t>对三十寨村2500亩枣树进行修建整形，病虫害防治，杂草清理，土地深翻等，每亩补助800元。整形修剪、清理树枝每亩投资150元；翻地、锄草、扩穴（坡洼地枣园修筑鱼鳞坑，鱼鳞坑标准：200*80*60cm；滩地及梯田扩穴，直径为150cm。）、施肥(枣树放叶期挖坑增施红枣专用复合肥，每株施不低于2千克。）每亩投资400元；无公害防治：枣树萌芽期在树枝悬挂粘虫板，每株悬挂一张；对树体主干涂白，涂白高度不低于70厘米；采用高效低毒无公害农药对枣园林业有害生物进行不低于2次的防治；对枣园内患枣疯病的枣树连根刨除，及时清出枣园，防止枣疯病的传播和蔓延。每亩投资250元。</t>
  </si>
  <si>
    <t>该项目产权归村集体所有，资产属于公益性资产，资产移交后由村委会进行后期管护。通过村民个户经营及大户、合作社承包经营等多种模式，通过产业发展措施，提高红枣的产量和质量，分红向脱贫户倾斜。该村的枣树品种已经过改良，由于劳动力不足，导致部分枣园缺乏管护，现通过合作社统一管理，一是优先聘脱贫户进入园区务工，增加脱贫户的务工收入，按照每天工资120元，平均务工20-30天，可增加收入2400-3600元；二是通过低产改造，每亩红枣可增加产量50千克，每千克售价6-8元，每亩可增加收入350元左右；三是脱贫户增收5000元左右。</t>
  </si>
  <si>
    <t>三十寨村</t>
  </si>
  <si>
    <t>2023年绥德县枣林坪镇沙地红薯种植项目</t>
  </si>
  <si>
    <t>发展林下经济，枣林坪镇400亩滩地红薯种植项目，每亩补助2000元（根据林业产业实施细则进行补助）。整地费用1200元/亩（包括深翻、施底肥、起塄等措施）；红薯种苗补助800元/亩，红薯苗每株0.5元、每亩栽植1600株。</t>
  </si>
  <si>
    <t>该项目产权归村集体所有，资产属于公益性资产，资产移交后由村委会进行后期管护。通过村民个户经营及大户、合作社承包经营等多种模式，通过产业发展措施，提高经济收入，分红向脱贫户倾斜。一般农户按照1亩1股，脱贫户、监测户按照1亩1.5股的比例进行配比。绥德沙地红薯品种“绥薯一号”已得到市场认可，目前市场售价为5-10元，而普通品种的红薯价格为1.5-2.5元，每亩预计产量4000斤，每亩最低可增收10000元。按村集体经济管理章程，其中20%用于村产业发展，30%用于村公益公积金，50%用于村民分红。带动190户农户预计每户增收5000元，脱贫户监测户110户，户均增收7500元。</t>
  </si>
  <si>
    <t>枣林坪镇</t>
  </si>
  <si>
    <t>枣前坪、枣后坪、西河驿、庆安</t>
  </si>
  <si>
    <t>2023年绥德县张家砭镇郝家桥村红梅杏标准示范基地建设项目</t>
  </si>
  <si>
    <t>嫁接红梅杏500亩（脱贫户杏树面积140亩），对杏树进行高接换头，嫁接新品种。每亩补助1200元。嫁接：每亩30株，每株4个接穗，投资600元；抹芽绑枝60元/亩；翻地、锄草、病虫害防治540元/亩。</t>
  </si>
  <si>
    <t>该项目产权归村集体所有，资产属于公益性资产，资产移交后由村委会进行后期管护。通过村民个户经营及大户、合作社承包经营等多种模式，通过产业发展措施，提高经济收入，改善山杏的品质，分红向脱贫户倾斜。通过对山杏进行攺良，选择市场价格高、销路较好、易储存运输的红梅杏，可有效提高产质和产量。目前，红梅杏市场售价每千克10元，每亩可增产300斤左右，增收1500元左右。一般农户按照1亩1股，脱贫户、监测户按照1亩1.5股的比例进行配比分红，脱贫户平均增收4500元。同时，郝家桥作为红色旅游窗口，该村的试验示范作用更能凸显，更能引导全县杏产业的健康发展。</t>
  </si>
  <si>
    <t>张家砭镇</t>
  </si>
  <si>
    <t>郝家桥村</t>
  </si>
  <si>
    <t>⑤休闲农业与乡村旅游</t>
  </si>
  <si>
    <t>6</t>
  </si>
  <si>
    <t>2023年绥德县张家砭镇郝家桥村乡村旅游项目</t>
  </si>
  <si>
    <t>郝家桥村建设旅游厕所、等乡村旅游配套设施（厕所占地264平方米）高4米，长22米，宽12米，砖混结构，保温，外粉，厕所内附属设施建设</t>
  </si>
  <si>
    <t>该项目产权归村集体所有，资产属于公益性资产，资产移交后由村委会进行后期管护。完善郝家桥村旅游资源，打造精品红色旅游村落，使得9000人以上旅游群众受益，带动当地160户脱贫户受益，推动当地村级旅游产业发展。</t>
  </si>
  <si>
    <t>乡村振兴局</t>
  </si>
  <si>
    <t>乡村旅游</t>
  </si>
  <si>
    <t>7</t>
  </si>
  <si>
    <t>2023年绥德县满堂川镇旧政府改造美术写生基地项目</t>
  </si>
  <si>
    <t>满堂川镇旧政府改造窑洞40孔，室内粉刷，硬化院落800平米，建设美术写生基地，强化镇域经济体，为薄弱村集体经济提供补充</t>
  </si>
  <si>
    <t>该项目产权归村集体所有，资产属于经营性资产，资产移交后由该村村集体经济组织依法经营管护。通过美术写生基地收益，带动全镇农户发展，为村集体经济薄弱村提供资金，引导各村发展壮大村集体经济，为村集体发展提供资金支持，带动周边130户农户（脱贫户105户）受益，预计105脱贫户户均年增收入600元。按村集体经济管理章程，其中20%用于村产业发展，30%用于村公益公积金，50%用于村民分红（脱贫户和监测对象股份较一般农户每户1股，多占0.5股）。</t>
  </si>
  <si>
    <t>满堂川镇</t>
  </si>
  <si>
    <t>满堂川村</t>
  </si>
  <si>
    <r>
      <rPr>
        <sz val="10"/>
        <color theme="1"/>
        <rFont val="仿宋_GB2312"/>
        <charset val="134"/>
      </rPr>
      <t>⑥</t>
    </r>
    <r>
      <rPr>
        <sz val="10"/>
        <rFont val="仿宋_GB2312"/>
        <charset val="134"/>
      </rPr>
      <t>光伏电站建设</t>
    </r>
  </si>
  <si>
    <t>2.加工流通项目</t>
  </si>
  <si>
    <t>①农产品仓储保鲜冷链基础设施建设</t>
  </si>
  <si>
    <t>②加工业</t>
  </si>
  <si>
    <t>③市场建设和农村物流</t>
  </si>
  <si>
    <r>
      <rPr>
        <sz val="10"/>
        <color theme="1"/>
        <rFont val="仿宋_GB2312"/>
        <charset val="134"/>
      </rPr>
      <t>④</t>
    </r>
    <r>
      <rPr>
        <sz val="10"/>
        <rFont val="仿宋_GB2312"/>
        <charset val="134"/>
      </rPr>
      <t>品牌打造和展销平台</t>
    </r>
  </si>
  <si>
    <t>3.配套设施项目</t>
  </si>
  <si>
    <t>①小型农田水利设施及产业配套基础设建设</t>
  </si>
  <si>
    <t>2023年义合镇墕头村标准果园创建提升项目</t>
  </si>
  <si>
    <t>统一采购发采购发放果树专用园艺地布，绥德县焉头农副产品购销专业合作社在自已基地实施700亩，以树行为中心两侧畦面通行覆盖果树专用园艺地布，财政给予补助，每亩标准500元（含果树专用地布、每亩补工120元），计35万元</t>
  </si>
  <si>
    <t>该项目产权归村集体所有，资产属于公益性资产，资产移交后由村委会进行后期管护。。通过村民个户经营及大户、合作社承包经营等多种模式，收益归属村集体经济组织，按村集体经济管理章程，其中20%用于村产业发展，30%用于村公益公积金，50%用于村民分红（脱贫户和监测对象股份较一般农户每户1股，多占0.5股）推进乡村全面振兴，促进苹果产业转型升级，发挥山地苹果的特色和优势，持续增加农民收入，果园提质增效，提高生产能力，保水、保肥。分红按村集体经济管理章程，向脱贫户倾斜，为长期产业发展提供保障，200户脱贫户人均增收1254元。</t>
  </si>
  <si>
    <t>义合镇</t>
  </si>
  <si>
    <t>墕头村</t>
  </si>
  <si>
    <t>农业农村局</t>
  </si>
  <si>
    <t>园艺地布建设</t>
  </si>
  <si>
    <r>
      <rPr>
        <sz val="10"/>
        <color theme="1"/>
        <rFont val="仿宋_GB2312"/>
        <charset val="134"/>
      </rPr>
      <t>②</t>
    </r>
    <r>
      <rPr>
        <sz val="10"/>
        <rFont val="仿宋_GB2312"/>
        <charset val="134"/>
      </rPr>
      <t>产业园（区）</t>
    </r>
  </si>
  <si>
    <t>2023年绥德县崔家湾镇西马湾村红薯产业基地大棚维修项目</t>
  </si>
  <si>
    <t>升级改造60米*8米标准大棚30座，对大棚主体加固，改善供水管网2000米，配套电线620米，确保大棚能够保持良好状况</t>
  </si>
  <si>
    <t>该项目产权归村集体所有，资产属于经营性资产，资产移交后由该村村集体经济组织依法经营管护。通过村民个户经营及大户、合作社承包经营等多种模式，收益归属村集体经济组织，通过红薯产业大棚维修，完善配套设施，提高红薯产量，促进农户增收，预计带动175户农户受益，其中114户脱贫户户均年增收3000元；按村集体经济管理章程，其中20%用于村产业发展，30%用于村公益公积金，50%用于村民分红（脱贫户和监测对象股份较一般农户每户1股，多占0.5股）。</t>
  </si>
  <si>
    <t>崔家湾镇</t>
  </si>
  <si>
    <t>西马湾村</t>
  </si>
  <si>
    <t>西马湾村委</t>
  </si>
  <si>
    <t>大棚建设</t>
  </si>
  <si>
    <t>2023年绥德县白家硷镇白家硷村日光温室大棚改造工程项目</t>
  </si>
  <si>
    <t>对白家硷村206座日光60米*8米标准大棚主体加固改造，骨架校正、更换4m*8m*10复合芯保温层，卷帘机等相关设备。</t>
  </si>
  <si>
    <t>该项目产权归村集体所有，资产属于经营性资产，资产移交后由该村村集体经济组织依法经营管护。通过村民个户经营及大户、合作社承包经营等多种模式，收益归属村集体经济组织，完善产业配套基础设施，带动147户农户受益，其中120户脱贫户300人，防止返贫现象发生，保障户均年增收5000元；按村集体经济管理章程，其中20%用于村产业发展，30%用于村公益公积金，50%用于村民分红（脱贫户和监测对象股份较一般农户每户1股，多占0.5股）。</t>
  </si>
  <si>
    <t>白家硷镇</t>
  </si>
  <si>
    <t>白家硷村</t>
  </si>
  <si>
    <t>白家硷村委</t>
  </si>
  <si>
    <t>2023年绥德县崔家湾镇纸房沟村红薯育苗大棚改造项目</t>
  </si>
  <si>
    <t>红薯育苗60米*8米标准大棚13座的更换4m*8m*10复合芯保温层、棚膜等设施；优化改造灌溉设施。</t>
  </si>
  <si>
    <t>该项目产权归村集体所有，资产属于经营性资产，资产移交后由该村村集体经济组织依法经营管护。通过村民个户经营及大户、合作社承包经营等多种模式，收益归属村集体经济组织，通过改善红薯育苗大棚环境，优化设备，提高薯苗的整体产量和质量促进农户增收，预计95户农户受益，其中带动70户脱贫户年均增收3000元；按村集体经济管理章程，其中20%用于村产业发展，30%用于村公益公积金，50%用于村民分红（脱贫户和监测对象股份较一般农户每户1股，多占0.5股）。</t>
  </si>
  <si>
    <t>纸房沟村</t>
  </si>
  <si>
    <t>纸房沟村委</t>
  </si>
  <si>
    <t>2023年绥德县石家湾镇沙滩坪村温棚改造提升项目</t>
  </si>
  <si>
    <t>对沙滩坪村30座60米*8米标准温棚主体加固改造，骨架校正、更换塑料膜、更换4m*8m*10复合芯保温层，卷帘机等相关设。</t>
  </si>
  <si>
    <t>该项目产权归村集体所有，资产属于经营性资产，资产移交后由该村村集体经济组织依法经营管护。通过村民个户经营及大户、合作社承包经营等多种模式，收益归属村集体经济组织，完善产业发展基础条件，推动小型产业发展，带动50户农户受益，其中45户脱贫户年均增收2000元以上；按村集体经济管理章程，其中20%用于村产业发展，30%用于村公益公积金，50%用于村民分红（脱贫户和监测对象股份较一般农户每户1股，多占0.5股）。</t>
  </si>
  <si>
    <t>石家湾镇</t>
  </si>
  <si>
    <t>沙滩坪村</t>
  </si>
  <si>
    <t>沙滩坪村委</t>
  </si>
  <si>
    <t>2023年四十里铺镇高家沟山地苹果基地提升项目</t>
  </si>
  <si>
    <t>建设苹果基地450亩,水源工程新建蓄水池2座50m³、配电工程建设配电线路300米、田间管网工程1900米、出水栓9处、施肥过滤装置一套</t>
  </si>
  <si>
    <t>该项目产权归村集体所有，资产属于公益性资产，资产移交后由村委会进行后期管护。通过完善产业配套基础设施，建成小杂粮种植基地，旱涝保收，保证粮食产业，解决粮食供给，从而降低粮食价格，节约农民生活成本，提高生活质量，带动脱贫户106户，人均增收800元</t>
  </si>
  <si>
    <t>高家沟村</t>
  </si>
  <si>
    <t>苹果基地建设</t>
  </si>
  <si>
    <t>2023年绥德县崔家湾镇王梁川村红薯育苗基地建设项目</t>
  </si>
  <si>
    <t>1、新增抽水设备1套，主管长2.2千米。2、在15座大棚内安装自动喷灌设施。3、建设20T蓄水池2座，50M机井一口。4、将19座大棚墙体改造为红砖墙。5、更换大棚的复合芯保温层、棚膜等设备。6、优化灌溉设备</t>
  </si>
  <si>
    <t>该项目产权归村集体所有，资产属于经营性资产，资产移交后由该村村集体经济组织依法经营管护。提高大棚育苗能力和质量，为1.2万亩红薯基地提供高质量薯苗，大棚承租收益归属村集体经济组织，每亩地提高经济效益约2000元，预计390户农户受益，其中300户脱贫户户均年收益4000元。按村集体经济管理章程，其中20%用于村产业发展，30%用于村公益公积金，50%用于村民分红（脱贫户和监测对象股份较一般农户每户1股，多占0.5股）。</t>
  </si>
  <si>
    <t>王梁川村</t>
  </si>
  <si>
    <t>红薯育苗基地建设</t>
  </si>
  <si>
    <t>2023年绥德县满堂川镇寺坪中心村核桃产业园区提质增效项目</t>
  </si>
  <si>
    <t>1、品种改良1000亩，核桃节水灌溉管网7000米，管径￠12mm，壁厚0.4mm；2、混凝土道路硬化1公里，宽3.5米，厚0.18米；</t>
  </si>
  <si>
    <t>该项目产权归村集体所有，资产属于公益性资产，资产移交后由村委会进行后期管护。通过核桃产业园区提质增效，发展村集体经济，节约农民生活成本，便捷当地生产生活出行，减少交通运输成本，提高生产生活质量，通过村民个户经营及大户、合作社承包经营等多种模式，增加集体收入同时带动农户农产品销售，提高农户收入，带动550户脱贫户，户均年增收1500元，按村集体经济管理章程，其中20%用于村产业发展，30%用于村公益公积金，50%用于村民分红（脱贫户和监测对象股份较一般农户每户1股，多占0.5股）。</t>
  </si>
  <si>
    <t>寺坪中心村</t>
  </si>
  <si>
    <t>园区建设</t>
  </si>
  <si>
    <t>4.产业服务支撑项目</t>
  </si>
  <si>
    <t>①智慧农业</t>
  </si>
  <si>
    <t>2024年中角镇中角镇杨坪村高墕旱作节水农业项目</t>
  </si>
  <si>
    <t>四位一体348亩输水管道500米、田间管道500米、蓄水池50立方、光伏提水1套（具体以设计为准）</t>
  </si>
  <si>
    <t>通过节水项目的实施，减少劳力，节少施肥量，增加农民收入，增加粮食产量，解决产业农民粮食供给，确保市场需求，使更多的农民衣食无忧，巩固脱贫，完善配套设施带动农户增收28户56人受益，其中土地流转向脱贫户倾斜，每亩流转费增加15元，脱贫户和监测户19户35人，人均年增收2000元。产权归村集体所有，资产移交后由村集体进行后期管护。资产属于公益性资产。</t>
  </si>
  <si>
    <t>中角镇</t>
  </si>
  <si>
    <t>杨坪村</t>
  </si>
  <si>
    <t>四位一体建设</t>
  </si>
  <si>
    <t>2025年中角镇杨坪村花豹旱作节水农业项目</t>
  </si>
  <si>
    <t>四位一体607亩输水管道1200米、田间管道1200米、蓄水池100立方2个、光伏提水2套（具体以设计为准）</t>
  </si>
  <si>
    <t>通过节水项目的实施，减少劳力，节少施肥量，增加农民收入，增加粮食产量，解决产业农民粮食供给，确保市场需求，使更多的农民衣食无忧，巩固脱贫，完善配套设施带动农户增收33户68人受益，其中土地流转向脱贫户倾斜，每亩流转费增加15元，脱贫户和监测户17户30人，人均年增收2000元。产权归村集体所有，资产移交后由村集体进行后期管护。资产属于公益性资产。</t>
  </si>
  <si>
    <t>②科技服务</t>
  </si>
  <si>
    <t>③人才培养</t>
  </si>
  <si>
    <t>④农业社会化服务</t>
  </si>
  <si>
    <t>2023年绥德县薛家河镇薛家河村农业生产社会化服务及小杂粮种植基地提升项目</t>
  </si>
  <si>
    <t>完成农业生产耕、种、防、收等社会化服务面积3万亩；推广耐旱作物、抗旱品种、渗水地膜、生物有机肥、机械化耕作等技术1200亩</t>
  </si>
  <si>
    <t>带动农户增加收入、一般户给予耕、种农机化耕作，增收312户558人受益，其中对脱贫户和监测户给予耕种基础上免费防治农机化耕作，带动105户202人，人均年增收1200元。</t>
  </si>
  <si>
    <t>薛家河镇</t>
  </si>
  <si>
    <t>薛家河村</t>
  </si>
  <si>
    <t>农业生产社会化服务</t>
  </si>
  <si>
    <t>5.金融保险配套项目</t>
  </si>
  <si>
    <t>①小额贷款贴息</t>
  </si>
  <si>
    <t>②小额信贷风险补偿金</t>
  </si>
  <si>
    <t>③新型经营主体贷款贴息</t>
  </si>
  <si>
    <t>④其他</t>
  </si>
  <si>
    <t>6.高质量庭院经济</t>
  </si>
  <si>
    <t>①庭院特色种植</t>
  </si>
  <si>
    <t>②庭院特色养殖</t>
  </si>
  <si>
    <t>③庭院特色手工</t>
  </si>
  <si>
    <t>④庭院特色休闲旅游</t>
  </si>
  <si>
    <t>⑤庭院生产生活服务</t>
  </si>
  <si>
    <t>7.新型农村集体经济发展项目</t>
  </si>
  <si>
    <t>新型农村集体经济发展项目</t>
  </si>
  <si>
    <t>2023年绥德县四十里铺镇马兴庄村牛羊交易市场建设项目</t>
  </si>
  <si>
    <t>修建马兴庄村牛羊交易市场，占地20亩，新建牛舍2座4000平米，羊舍2座4000平米，交易大厅300平米，配套道路及活动场地4200平米。</t>
  </si>
  <si>
    <t>该项目产权归村集体所有，资产属于经营性资产，资产移交后由该村村集体经济组织依法经营管护。通过完善养殖场配套基础设施建设，建设牛羊交易市场，完善牛羊产业链，发展壮大村集体经济，村集体资产以租赁的方式租给企业，按照村集体+党支部+企业+村民土地入股和资金入股的合作模式，不愿意土地入股的包干分红，同时要求企业优先聘用本村脱贫户及村民，带动农户就地就业务工及拉动农产品销售，预计带动462户农户受益，320户脱贫户户均年预计年增收3000元，按村集体经济管理章程，其中20%用于村产业发展，30%用于村公益公积金，50%用于村民分红（脱贫户和监测对象股份较一般农户每户1股，多占0.5股）。</t>
  </si>
  <si>
    <t>马兴庄村</t>
  </si>
  <si>
    <t>马兴庄村委</t>
  </si>
  <si>
    <t>交易市场建设</t>
  </si>
  <si>
    <t>2023年绥德县枣林坪镇沟口村新建红枣产业保鲜库、冷藏库项目</t>
  </si>
  <si>
    <t>新建砖混红枣产业保鲜库（冷藏库），高4米，面积200平米。配套制冷设备等冷藏设施。</t>
  </si>
  <si>
    <t>该项目产权归村集体所有，资产属于经营性资产，资产移交后由该村村集体经济组织依法经营管护。通过建设红枣产业保鲜库、冷藏库，促进红枣产业发展，通过村民个户经营及大户、合作社承包经营等多种模式，提高红枣经济效益，收益按照村集体经济组织，按村集体经济管理章程，其中20%用于村产业发展，30%用于村公益公积金，50%用于村民分红（脱贫户和监测对象股份较一般农户每户1股，多占0.5股），保障农户收入，预计带动351户农户受益，其中267户脱贫户户均年增收3000元。</t>
  </si>
  <si>
    <t>沟口村</t>
  </si>
  <si>
    <t>冷库建设</t>
  </si>
  <si>
    <t>二、就业项目</t>
  </si>
  <si>
    <t>1.务工补助</t>
  </si>
  <si>
    <t>①交通费补助</t>
  </si>
  <si>
    <t>②生产奖补、劳务补助等</t>
  </si>
  <si>
    <t>2.就业</t>
  </si>
  <si>
    <t>①帮扶车间（特色手工基地）建设</t>
  </si>
  <si>
    <t>②技能培训</t>
  </si>
  <si>
    <t>③以工代训</t>
  </si>
  <si>
    <t>3.创业</t>
  </si>
  <si>
    <t>①创业培训</t>
  </si>
  <si>
    <t>②创业奖补</t>
  </si>
  <si>
    <t>4.乡村工匠</t>
  </si>
  <si>
    <t>①乡村工匠培育培训</t>
  </si>
  <si>
    <t>②乡村工匠大师工作室</t>
  </si>
  <si>
    <t>③乡村工匠传习所</t>
  </si>
  <si>
    <t>5.公益性岗位</t>
  </si>
  <si>
    <t>公益性岗位</t>
  </si>
  <si>
    <t>三、乡村建设行动</t>
  </si>
  <si>
    <t>1.农村基础设施（含产业配套基础设施）</t>
  </si>
  <si>
    <t>①村庄规划编制（含修编）</t>
  </si>
  <si>
    <t>②农村道路建设（通村路、通户路、小型桥梁等）</t>
  </si>
  <si>
    <t>2023年绥德县满堂川镇郭家沟村河堤帮畔项目</t>
  </si>
  <si>
    <t>河堤帮畔303 米，全线挡墙部分采用 M7.5浆砌块片石，背墙砂砾回填厚度 0.8m,全长基底嵌入岩层 60Cm,墙高 28m。</t>
  </si>
  <si>
    <t>该项目产权归村集体所有，资产属于公益性资产，资产移交后由该村村集体经济组织进行管护。完成挡墙建设，改善郭家沟村环境，提升村形象，增加旅游收入，预计使当地426户农户（其中脱贫户123户）在环境改善、出行便捷，旅游收入增收领域受益。</t>
  </si>
  <si>
    <t>郭家沟村</t>
  </si>
  <si>
    <t>发改科技局</t>
  </si>
  <si>
    <t>河堤帮畔</t>
  </si>
  <si>
    <t>2023年绥德县满堂川镇书窑坪村大桥加固改造项目</t>
  </si>
  <si>
    <t>对原有大桥进行加宽，加宽5米，桥洞长约23米桥长约60米，路面硬化，护栏安装等工程。</t>
  </si>
  <si>
    <t>该项目产权归村集体所有，资产属于公益性资产，资产移交后由该村村集体经济组织进行管护。改善村民生产生活条件，完善村内基础设施，便捷当地生产生活出行，减少交通运输成本，提高生产生活质量，方便村民出行，预计受益192户村民（其中93户脱贫户）</t>
  </si>
  <si>
    <t>书窑坪村</t>
  </si>
  <si>
    <t>大桥加固</t>
  </si>
  <si>
    <t>2023年绥德县四十铺镇崔家圪崂村便民桥项目</t>
  </si>
  <si>
    <t>新建便民桥一座，长20米，宽5米，挡墙、硬化，护栏等工程。</t>
  </si>
  <si>
    <t>该项目产权归村集体所有，资产属于公益性资产，资产移交后由该村村集体经济组织进行管护。改善村民生产生活条件，完善村内基础设施，便捷当地生产生活出行，减少交通运输成本，提高生产生活质量，方便村民出行，预计受益298户村民（其中96户脱贫户）</t>
  </si>
  <si>
    <t>崔家圪崂村</t>
  </si>
  <si>
    <t>新建便民桥</t>
  </si>
  <si>
    <t>2023年绥德县石家湾镇塔上村农业产业基地建设产业配套项目</t>
  </si>
  <si>
    <t>建设粮食基地121亩，土壤改良121亩，配套产业路、排洪渠，绿色防控等设计、预算、决算、监理、上图入库，耕地质量评定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</si>
  <si>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42户85人受益，其中土地流转向脱贫户倾斜，每亩流转费增加15元，带动脱贫户和监测户16户33人，人均年增收2500元</t>
  </si>
  <si>
    <t>塔上村</t>
  </si>
  <si>
    <t>粮食基地建设</t>
  </si>
  <si>
    <t>2023年绥德县石家湾镇沙滩坪村农业产业基地建设产业配套项目</t>
  </si>
  <si>
    <t>建设粮食基地483亩，土壤改良483亩，配套产业路、排洪渠，绿色防控等设计、上图入库，耕地质量评定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</si>
  <si>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29户65人受益，其中土地流转向脱贫户倾斜，每亩流转费增加15元，带动脱贫户和监测户15户25人，人均年增收2500元</t>
  </si>
  <si>
    <t>2023年绥德县石家湾镇李家崖村农业产业基地建设产业配套项目</t>
  </si>
  <si>
    <t>建设粮食基地197亩，土壤改良197亩，配套产业路、排洪渠，绿色防控等设计、上图入库，耕地质量评定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</si>
  <si>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154户385人受益，其中土地流转向脱贫户倾斜，每亩流转费增加15元，带动脱贫户和监测户62户153人，人均年增收2500元</t>
  </si>
  <si>
    <t>李家崖村</t>
  </si>
  <si>
    <t>2023年绥德县艽园中心王茂庄村道路硬化项目</t>
  </si>
  <si>
    <t>混凝土硬化道路700米，宽3.5米，厚0.18米</t>
  </si>
  <si>
    <t>该项目产权归村集体所有，资产属于公益性资产，资产移交后由村委会进行后期管护。节约农民生活成本，便捷当地生产生活出行，减少交通运输成本，提高生产生活质量，使得56户群众受益，其中脱贫户42户，脱贫户户均年增收500元。</t>
  </si>
  <si>
    <t>艽园便民服务中心</t>
  </si>
  <si>
    <t>王茂庄村</t>
  </si>
  <si>
    <t>王茂庄村委</t>
  </si>
  <si>
    <t>道路硬化</t>
  </si>
  <si>
    <t>2023年绥德县崔家湾镇王赵家洼村柳杆淤地坝除险加固工程</t>
  </si>
  <si>
    <t>加固加高坝体3.5米、新建溢洪道长76m、高4.2m、宽5.8m，成土方2.82万m3，石方460m3，砼576.46m3。</t>
  </si>
  <si>
    <t>2023年9月-2023年12月</t>
  </si>
  <si>
    <t>通过项目的设施，改善土壤，保护农田，提高产量，促进群众增收，合理利用水资源及治理黄土沟壑，改善生态环境等效益，项目优先脱贫户种植，使得117户群众增收受益，确保36户脱贫户和监测户增收1200元。资产产权归属为崔家湾镇王赵家洼村村集体经济组织所有，资产属于公益性资产，资产移交后由该村村集体经济组织进行管护。</t>
  </si>
  <si>
    <t>王赵家洼村</t>
  </si>
  <si>
    <t>绥德县水土保持重点工程建设中心</t>
  </si>
  <si>
    <t>水利局</t>
  </si>
  <si>
    <t>加固坝体</t>
  </si>
  <si>
    <t>2023年绥德县满堂川镇郭家沟村罗家沟自然村正沟淤地坝除险加固工程</t>
  </si>
  <si>
    <t>加固坝体、维修溢洪道长30m、高2.5m、宽3.5m，内外坝坡、土方1.44万m3，289砼m3</t>
  </si>
  <si>
    <t>通过项目的设施，改善土壤，保护农田，提高产量，促进群众增收，合理利用水资源及治理黄土沟壑，改善生态环境等效益，项目优先脱贫户种植，使得115户群众增收受益，确保27户脱贫户年均户增收1200元。资产产权归属为满堂川镇罗家沟村村集体经济组织所有，资产属于公益性资产，资产移交后由该村村集体经济组织进行管护。</t>
  </si>
  <si>
    <t>罗家沟村</t>
  </si>
  <si>
    <t>2023年绥德县满堂川镇武平村钻家沟2#淤地坝除险加固工程</t>
  </si>
  <si>
    <t>加固加高坝体20m、新建涵卧管长54m，新建明渠长40m、宽0.8m、高0.8m，内外坝坡、土方4.3万m3，石方211.5m3、砼275m3。</t>
  </si>
  <si>
    <t>通过项目的设施，改善土壤，保护农田，提高产量，促进群众增收，合理利用水资源及治理黄土沟壑，改善生态环境等效益，项目优先脱贫户种植，使得183户群众增收受益，确保40户脱贫户年均户增收1200元。资产产权归属为满堂川镇武平村村集体经济组织所有，资产属于公益性资产，资产移交后由该村村集体经济组织进行管护。</t>
  </si>
  <si>
    <t>武平村</t>
  </si>
  <si>
    <t>2023年绥德县石家湾镇周家沟村后沟淤地坝除险加固工程</t>
  </si>
  <si>
    <t>新建涵管长20米，新建明渠长40m、宽0.8m、高0.8m。土方5.06万m3，石方79m3，砼88m3</t>
  </si>
  <si>
    <t>通过项目的设施，改善土壤，保护农田，提高产量，促进群众增收，合理利用水资源及治理黄土沟壑，改善生态环境等效益，使得95户群众增收受益，项目优先脱贫户种植，确保22户脱贫户增收1200元。资产产权归属为薛家河镇周家桥村村集体经济组织所有，资产属于公益性资产，资产移交后由该村村集体经济组织进行管护。</t>
  </si>
  <si>
    <t>周家沟村</t>
  </si>
  <si>
    <t>2023年绥德县四十里铺镇丁王家沟村走路沟2#淤地坝除险加固工程</t>
  </si>
  <si>
    <t>加固加高坝体5m、新建涵卧管长45m，新建明渠长40m、宽0.8m、高0.8m。内外坝坡、土方0.98万m3，砼356m3。</t>
  </si>
  <si>
    <t>通过项目的设施，改善土壤，保护农田，提高产量，促进群众增收，合理利用水资源及治理黄土沟壑，改善生态环境等效益，项目优先脱贫户种植，使得155户群众增收受益，确保35户脱贫户年均户增收1200元。资产产权归属为四十里铺镇丁王家沟村村集体经济组织所有，资产属于公益性资产，资产移交后由该村村集体经济组织进行管护。</t>
  </si>
  <si>
    <t>丁王家沟村</t>
  </si>
  <si>
    <t>2023年绥德县中角镇薛郭家坪村郭家沟自然村正沟淤地坝除险加固工程</t>
  </si>
  <si>
    <t>加固加高坝体1.5米、新建溢洪道长60m、高2.5m、宽3.0m。内外坝坡、土方2.67万m3，砼198m3。</t>
  </si>
  <si>
    <t>通过项目的设施，改善土壤，保护农田，提高产量，促进群众增收，合理利用水资源及治理黄土沟壑，改善生态环境等效益，项目优先脱贫户种植，使得119户群众增收受益，确保36户脱贫户年均户增收1200元。资产产权归属为中角镇薛郭家坪村村集体经济组织所有，资产属于公益性资产，资产移交后由该村村集体经济组织进行管护。</t>
  </si>
  <si>
    <t>薛郭家坪村</t>
  </si>
  <si>
    <t>2023年绥德县四十里铺镇赵家沟村深沟淤地坝除险加固工程</t>
  </si>
  <si>
    <t>加固加高坝体4米、新建溢洪道长68m、高2.8m、宽3.5m。内外坝坡、土方0.77万m3，石方135m3，砼344.73m3。</t>
  </si>
  <si>
    <t>通过项目的设施，改善土壤，保护农田，提高产量，促进群众增收，合理利用水资源及治理黄土沟壑，改善生态环境等效益，项目优先脱贫户种植，使得125户群众增收受益，确保31户脱贫户年均户增收1200元。资产产权归属为四十里铺镇赵家沟村村集体经济组织所有，资产属于公益性资产，资产移交后由该村村集体经济组织进行管护。</t>
  </si>
  <si>
    <t>赵家沟村</t>
  </si>
  <si>
    <t>2023年绥德县中角镇雷家沟村瓜它则坝除险加固工程</t>
  </si>
  <si>
    <t>加固加高坝体3m、新建溢洪道长50m、宽2.0m、高1.4m。内外坝坡、土方2.10万m3，砼1215m3。</t>
  </si>
  <si>
    <t>通过项目的设施，改善土壤，保护农田，提高产量，促进群众增收，合理利用水资源及治理黄土沟壑，改善生态环境等效益，项目优先脱贫户种植，使得203户群众增收受益，确保42户脱贫户年均户增收1200元。资产产权归属为中角镇雷家沟村村集体经济组织所有，资产属于公益性资产，资产移交后由该村村集体经济组织进行管护。</t>
  </si>
  <si>
    <t>雷家沟村</t>
  </si>
  <si>
    <t>2023年绥德县名州镇王茂庄村念墕沟2#中型淤地坝除险加固工程</t>
  </si>
  <si>
    <t>加固加高坝体7米、新建涵卧管长50m，新建明渠长30m、高0.8m、宽0.8m，内外坝坡、土方2.56万m3，砼215m3。</t>
  </si>
  <si>
    <t>通过项目的设施，改善土壤，保护农田，提高产量，促进群众增收，合理利用水资源及治理黄土沟壑，改善生态环境等效益，项目优先脱贫户种植，使得76户群众增收受益，确保13户脱贫户年均户增收1200元。资产产权归属为名州镇王茂庄村村集体经济组织所有，资产属于公益性资产，资产移交后由该村村集体经济组织进行管护。</t>
  </si>
  <si>
    <t>名州镇</t>
  </si>
  <si>
    <t>2023年绥德县石家湾镇范石畔村常峁坝除险加固工程</t>
  </si>
  <si>
    <t>加固坝体、新建溢洪道长68m、宽4.7m、高2.5m。内外坝坡、土方1.76万m3，石方26.4m3，砼360.7m3。</t>
  </si>
  <si>
    <t>通过项目的设施，改善土壤，保护农田，提高产量，促进群众增收，合理利用水资源及治理黄土沟壑，改善生态环境等效益，项目优先脱贫户种植，使得242户群众增收受益，确保25户脱贫户年均户增收1200元。资产产权归属为石家湾镇范石畔村村集体经济组织所有，资产属于公益性资产，资产移交后由该村村集体经济组织进行管护。</t>
  </si>
  <si>
    <t>范石畔村</t>
  </si>
  <si>
    <t>2023年绥德县义合镇冯家塬村中峁子淤地坝除险加固工程</t>
  </si>
  <si>
    <t>加固加高坝体15m、新建涵卧管长62m，新建明渠长34m、宽0.8m、高0.8m。内外坝坡、土方7.97万m3，石方73m3，砼174.81m3。</t>
  </si>
  <si>
    <t>通过项目的设施，改善土壤，保护农田，提高产量，促进群众增收，合理利用水资源及治理黄土沟壑，改善生态环境等效益，项目优先脱贫户种植，使得143户群众增收受益，确保25户脱贫户年均户增收1200元。资产产权归属为义合镇冯家塬村村集体经济组织所有，资产属于公益性资产，资产移交后由该村村集体经济组织进行管护。</t>
  </si>
  <si>
    <t>冯家塬村</t>
  </si>
  <si>
    <t>2023年绥德县石家湾镇赵家屯村小南山淤地坝除险加固工程</t>
  </si>
  <si>
    <t>加固加高坝体15m、新建涵卧管长65m，新建明渠长40m、宽0.8m、高0.8m。内外坝坡、土方1.61万m3，砼452m3。</t>
  </si>
  <si>
    <t>通过项目的设施，改善土壤，保护农田，提高产量，促进群众增收，合理利用水资源及治理黄土沟壑，改善生态环境等效益，项目优先脱贫户种植，使得140户群众增收受益，确保38户脱贫户年均户增收1200元。资产产权归属为石家湾镇赵家屯村村集体经济组织所有，资产属于公益性资产，资产移交后由该村村集体经济组织进行管护。</t>
  </si>
  <si>
    <t>赵家屯村</t>
  </si>
  <si>
    <t>2023年绥德县中角镇后任家山村下滩沟坝除险加固工程</t>
  </si>
  <si>
    <t>加固加高坝体4.5m,新建涵管长60米，新建明渠长60m、宽0.6m、高0.6m；土方2.1万m3，砼213m3</t>
  </si>
  <si>
    <t>通过项目的设施，改善土壤，保护农田，提高产量，促进群众增收，合理利用水资源及治理黄土沟壑，改善生态环境等效益，项目优先脱贫户种植，使得120户群众增收受益，确保49户脱贫户年均户增收1200元。资产产权归属为中角镇后任家山村村集体经济组织所有，资产属于公益性资产，资产移交后由该村村集体经济组织进行管护。</t>
  </si>
  <si>
    <t>后任家山村</t>
  </si>
  <si>
    <t>③产业路、资源路、旅游路建设</t>
  </si>
  <si>
    <t>④农村供水保障设施建设</t>
  </si>
  <si>
    <t>41</t>
  </si>
  <si>
    <t>绥德县2023年名州镇王家山村 供水保障工程</t>
  </si>
  <si>
    <t>扩建5T蓄水池2处及配套设施。</t>
  </si>
  <si>
    <t>2023年3月-2023年12月</t>
  </si>
  <si>
    <t>通过扩建水源井，增加水量，保障38户群众饮水安全。资产产权归属为名州镇王家山村村集体经济组织所有，资产属于公益性资产，资产移交后由该村村集体经济组织进行管护。</t>
  </si>
  <si>
    <t>王家山村</t>
  </si>
  <si>
    <t>8</t>
  </si>
  <si>
    <t>38</t>
  </si>
  <si>
    <t>安全饮水</t>
  </si>
  <si>
    <t>42</t>
  </si>
  <si>
    <t>绥德县2023年崔家湾镇东新村供水保障工程</t>
  </si>
  <si>
    <t>新建¢1200mm大口井1眼H=25米，铺设PVC管网1000m，机电设备1套及其配套设施。</t>
  </si>
  <si>
    <t>通过新建水源井，增加水量，完善基础设施建设，方便40户群众生活用水。资产产权归属为崔家湾镇东新村村集体经济组织所有，资产属于公益性资产，资产移交后由该村村集体经济组织进行管护。</t>
  </si>
  <si>
    <t>东新村</t>
  </si>
  <si>
    <t>4</t>
  </si>
  <si>
    <t>40</t>
  </si>
  <si>
    <t>43</t>
  </si>
  <si>
    <t>绥德县2023年崔家湾镇林家寨村供水保障工程</t>
  </si>
  <si>
    <t>石砌维修水井1口，水井深20米，直径1.5米，及其配套设施。</t>
  </si>
  <si>
    <t>通过新建水源井，增加水量，完善基础设施建设，方便216户群众生活用水。资产产权归属为崔家湾镇林家寨村村集体经济组织所有，资产属于公益性资产，资产移交后由该村村集体经济组织进行管护。</t>
  </si>
  <si>
    <t>林家寨村</t>
  </si>
  <si>
    <t>44</t>
  </si>
  <si>
    <t>绥德县2023年崔家湾镇西马湾村供水保障工程</t>
  </si>
  <si>
    <r>
      <rPr>
        <sz val="14"/>
        <rFont val="宋体"/>
        <charset val="134"/>
      </rPr>
      <t>新建</t>
    </r>
    <r>
      <rPr>
        <sz val="14"/>
        <rFont val="宋体"/>
        <charset val="0"/>
      </rPr>
      <t>¢</t>
    </r>
    <r>
      <rPr>
        <sz val="14"/>
        <rFont val="宋体"/>
        <charset val="134"/>
      </rPr>
      <t>1200mm大口井1眼H=25米，机电设备1套及其配套设施。</t>
    </r>
  </si>
  <si>
    <t>通过新建水源井，增加水量，完善基础设施建设，方便114户群众生活用水。资产产权归属为崔家湾镇西马湾村村集体经济组织所有，资产属于公益性资产，资产移交后由该村村集体经济组织进行管护。</t>
  </si>
  <si>
    <t>45</t>
  </si>
  <si>
    <t>绥德县2023年名州镇刘家湾村 供水保障工程</t>
  </si>
  <si>
    <t>新建高位蓄水池50t一座，扩建水源蓄水池1处，PVC管网铺设24000米，检查井31座，机电设备一套，及其它配套设施。</t>
  </si>
  <si>
    <t>通过完善基础设施建设，保障342户群众饮水安全。资产产权归属为名州镇刘家湾村村集体经济组织所有，资产属于公益性资产，资产移交后由该村村集体经济组织进行管护。</t>
  </si>
  <si>
    <t>刘家湾村</t>
  </si>
  <si>
    <t>33</t>
  </si>
  <si>
    <t>46</t>
  </si>
  <si>
    <t>绥德县2023年名州镇石合铺村供水保障工程</t>
  </si>
  <si>
    <t>新建50t水塔1座，新建¢1200mm大口井2眼H=30米，机电设备1套，铺设PVC管网5000m及配套设施。</t>
  </si>
  <si>
    <t>通过新建水源井，增加水量，完善基础设施建设，提升84户村民方便用水。资产产权归属为名州镇石合铺村村集体经济组织所有，资产属于公益性资产，资产移交后由该村村集体经济组织进行管护。</t>
  </si>
  <si>
    <t>石合铺村</t>
  </si>
  <si>
    <t>47</t>
  </si>
  <si>
    <t>绥德县2023年四十里铺镇安刘家沟村供水保障工程</t>
  </si>
  <si>
    <t>更换管网DN20PVC管600m.</t>
  </si>
  <si>
    <t>通过更换管网，完善基础设施建设，提高农户饮水方便程度，确保饮水安全，解决50户饮水问题。资产产权归属为四十里铺镇安刘家沟村村集体经济组织所有，资产属于公益性资产，资产移交后由该村村集体经济组织进行管护。</t>
  </si>
  <si>
    <t>安刘家沟村</t>
  </si>
  <si>
    <t>48</t>
  </si>
  <si>
    <t>绥德县2023年四十里铺镇武家洼村供水保障工程</t>
  </si>
  <si>
    <r>
      <rPr>
        <sz val="14"/>
        <rFont val="宋体"/>
        <charset val="134"/>
      </rPr>
      <t>新建30m³蓄水池1处，新建</t>
    </r>
    <r>
      <rPr>
        <sz val="14"/>
        <rFont val="宋体"/>
        <charset val="0"/>
      </rPr>
      <t>¢</t>
    </r>
    <r>
      <rPr>
        <sz val="14"/>
        <rFont val="宋体"/>
        <charset val="134"/>
      </rPr>
      <t>1200mm大口井1眼H=25米及其配套设施。</t>
    </r>
  </si>
  <si>
    <t>通过新建水源井，增加水量，提高人民群众生活质量，使得25户群众受益资产产权归属为四十里铺镇武家洼村村集体经济组织所有，资产属于公益性资产，资产移交后由该村村集体经济组织进行管护。</t>
  </si>
  <si>
    <t>武家坬村</t>
  </si>
  <si>
    <t>25</t>
  </si>
  <si>
    <t>49</t>
  </si>
  <si>
    <t>绥德县2023年田庄镇紫柏湾村供水保障工程</t>
  </si>
  <si>
    <t>新建¢1200mm大口井1眼H=25米，新建50t水塔一处，机电设备1套，铺设PVC管网100m及配套设施。</t>
  </si>
  <si>
    <t>通过新建水源井，增加水量，完善基础设施建设，完善全村230户居民饮水安全问题。资产产权归属为田庄镇紫柏湾村村集体经济组织所有，资产属于公益性资产，资产移交后由该村村集体经济组织进行管护。</t>
  </si>
  <si>
    <t>田庄镇</t>
  </si>
  <si>
    <t>紫柏湾村</t>
  </si>
  <si>
    <t>230</t>
  </si>
  <si>
    <t>50</t>
  </si>
  <si>
    <t>绥德县2023年薛家峁镇慕家沟村供水保障工程</t>
  </si>
  <si>
    <t>砖混维修3m*6m*3m蓄水池1处，更换PVC管网800m及其配套设施。</t>
  </si>
  <si>
    <t>通过更换管网，完善基础设施建设，提高农户饮水方便程度，确保饮水安全，解决52户的饮水问题。资产产权归属为薛家峁镇慕家沟村村集体经济组织所有，资产属于公益性资产，资产移交后由该村村集体经济组织进行管护。</t>
  </si>
  <si>
    <t>薛家峁镇</t>
  </si>
  <si>
    <t>慕家沟村</t>
  </si>
  <si>
    <t>51</t>
  </si>
  <si>
    <t>绥德县2023年义合镇曹家沟村供水保障工程</t>
  </si>
  <si>
    <t>石砌维修扩建大口井1眼H=25米1处，水井深20机电设备1套及其配套设施。</t>
  </si>
  <si>
    <t>通过扩建水井，确保饮水安全，解决121户的饮水问题。资产产权归属为义合镇曹家沟村村集体经济组织所有，资产属于公益性资产，资产移交后由该村村集体经济组织进行管护。</t>
  </si>
  <si>
    <t>曹家沟村</t>
  </si>
  <si>
    <t>52</t>
  </si>
  <si>
    <t>绥德县2023年义合镇贺家沟村供水保障工程</t>
  </si>
  <si>
    <t>石砌维修扩建水井大口井1眼H=25米1处及其配套设施。</t>
  </si>
  <si>
    <t>通过维修水井，确保饮水安全，解决23户的饮水问题。资产产权归属为义合镇贺家沟村村集体经济组织所有，资产属于公益性资产，资产移交后由该村村集体经济组织进行管护。</t>
  </si>
  <si>
    <t>贺家沟村</t>
  </si>
  <si>
    <t>53</t>
  </si>
  <si>
    <t>绥德县2023年义合镇霍家川村供水保障工程</t>
  </si>
  <si>
    <t>维修水井4口大口井1眼H=5米及其配套设施。</t>
  </si>
  <si>
    <t>通过维修饮水基础设施，确保饮水安全，解决40户的饮水问题。资产产权归属为义合镇霍家川村村集体经济组织所有，资产属于公益性资产，资产移交后由该村村集体经济组织进行管护。</t>
  </si>
  <si>
    <t>霍家川村</t>
  </si>
  <si>
    <t>54</t>
  </si>
  <si>
    <t>绥德县2023年枣林坪镇柏树源村供水保障工程</t>
  </si>
  <si>
    <t>新建¢1200mm大口井1眼H=25米，机电设备1套，铺设管网1000m及配套设施。</t>
  </si>
  <si>
    <t>通过新建水源井，增加水量，完善基础设施建设，解决吃水问题，让农户更方便，使得123户群众受益。。资产产权归属为枣林坪镇柏树源村村集体经济组织所有，资产属于公益性资产，资产移交后由该村村集体经济组织进行管护。</t>
  </si>
  <si>
    <t>柏树源村</t>
  </si>
  <si>
    <t>13</t>
  </si>
  <si>
    <t>55</t>
  </si>
  <si>
    <t>绥德县2023年张家砭镇黄家沟村供水保障工程</t>
  </si>
  <si>
    <t xml:space="preserve">新建50t水塔1座，铺设管网15000m，机电设备1套及其配套设施。 </t>
  </si>
  <si>
    <t>通过新建水井，供水管网等水管入户，使144户361人的家庭保障水质资源。资产产权归属为张家砭镇黄家沟村村集体经济组织所有，资产属于公益性资产，资产移交后由该村村集体经济组织进行管护。</t>
  </si>
  <si>
    <t>邢家源自然村</t>
  </si>
  <si>
    <t>26</t>
  </si>
  <si>
    <t>144</t>
  </si>
  <si>
    <t>⑤农村电网建设（通生产、生活用电、提高综合电压和供电可靠性）</t>
  </si>
  <si>
    <t>⑥数字乡村建设（信息通信基础设施建设、数字化、智能化建设等）</t>
  </si>
  <si>
    <t>2.人居环境整治</t>
  </si>
  <si>
    <t>①农村卫生厕所改造（户用、公共厕所）</t>
  </si>
  <si>
    <t>②农村污水治理</t>
  </si>
  <si>
    <t>③农村垃圾治理</t>
  </si>
  <si>
    <t>④村容村貌提升</t>
  </si>
  <si>
    <t>3.农村公共服务</t>
  </si>
  <si>
    <t>①公共照明设施</t>
  </si>
  <si>
    <t>②开展县乡村公共服务一体化示范创建</t>
  </si>
  <si>
    <t>四、异地搬迁后扶</t>
  </si>
  <si>
    <t>1.易地搬迁后扶</t>
  </si>
  <si>
    <t>①公共服务岗位</t>
  </si>
  <si>
    <t>②“一站式”社区综合服务设施建设</t>
  </si>
  <si>
    <t>2023年绥德县名州镇上郡路社区公共服务中心后扶项目</t>
  </si>
  <si>
    <t>建设社区公共服务中心，建设面积800平方米，同时完善配套上下水管道200米，相关配套供电线路500米，集中天然气供暖设施完善建设，对异地移民搬迁户提供就业、务工等相关服务。</t>
  </si>
  <si>
    <t>该项目产权归移民社区所有，资产属于公益性资产，资产移交后由该社区进行管护。建成后将促进搬迁群众社会融入，优化提升社区综合服务水平更好的为搬迁户服务，提升401户搬迁户的幸福指数。</t>
  </si>
  <si>
    <t>上郡路社区</t>
  </si>
  <si>
    <t>民政局</t>
  </si>
  <si>
    <t>后扶建设项目</t>
  </si>
  <si>
    <t>五、巩固三保障成果</t>
  </si>
  <si>
    <t>1.住房</t>
  </si>
  <si>
    <t>农村危房改造（抗震改造和农房巩固维修除外）</t>
  </si>
  <si>
    <t>2.教育</t>
  </si>
  <si>
    <t>①享受“雨露计划”职业教育补助</t>
  </si>
  <si>
    <t>②其他教育类项目</t>
  </si>
  <si>
    <t>六、乡村治理和精神文明建设</t>
  </si>
  <si>
    <t>1.乡村治理</t>
  </si>
  <si>
    <t>七、项目管理费</t>
  </si>
  <si>
    <t>项目管理费</t>
  </si>
  <si>
    <t>八、其他</t>
  </si>
  <si>
    <t>其他</t>
  </si>
  <si>
    <t>绥德县2023年度统筹整合财政涉农资金调入项目明细表</t>
  </si>
  <si>
    <t>项目
个数</t>
  </si>
  <si>
    <t>财政资金支持环节</t>
  </si>
  <si>
    <t>2023年绥德县四十里铺镇王家桥村红葱种植基地建设项目</t>
  </si>
  <si>
    <t>村集体经济红葱种植150亩，主要用于红葱种子（100公斤）、有机化肥购置（40公斤），红葱种植土地整理（10亩）等</t>
  </si>
  <si>
    <t>该项目产权归村集体所有，资产属于公益性资产，资产移交后由村委会进行后期管护。收益归村集体，预计年收益10万元，按村集体经济管理章程，其中20%用于村产业发展，30%用于村公益公积金，50%用于村民分红（脱贫户和监测对象股份较一般农户每户1股，多占0.5股）。带动全村456户，户均年增收100元，137户脱贫户年增收130元</t>
  </si>
  <si>
    <t>王桥村</t>
  </si>
  <si>
    <t>四十里铺镇政府</t>
  </si>
  <si>
    <t>材料费、人工费</t>
  </si>
  <si>
    <t>2023年玉米推广示范项目</t>
  </si>
  <si>
    <t>建立玉米推广示范田1.48万亩。示范田每亩补贴45元，主要用于种子、肥料、农药等生产物资补贴。根据《绥德县2023年产业帮扶实施细则》（绥巩衔发【2023】7号）</t>
  </si>
  <si>
    <t xml:space="preserve">一是“支部+村集体+农户”带动。以发展壮大村集体经济为目标，通过村集体经济组织为农户（优先脱贫户）提供统一服务，组织带动农户进行新品种技术种植和推广，以村集体经济统一对外，与企业打交道，签订订单，确定利益分配方式，维护成员的合法权益。直接带动全县农户受益，其中脱贫户不少于30%。
二是务工收入带动:在北方地区，玉米种植历史悠长，在实施过程中需要劳力投入大，在推广过程中，每年都雇佣农户（优先脱贫户中有劳动能力的村民）进行深翻土地、增施有机肥、土地规划、精细整地、适时播种、病虫害绿色防控、化学除草等环节务工,男女日均工资 150元,每年可带动农户受益，户均年增收约1000多元。                                                                                                                                                                                                                                                                                                                                                                                                                                                                                                                                                                                                                                                                                                                                                                                                                    
三是农户直接受益增收，改良品种是提升产量的重要途径之一。随着新品种的改良，玉米产量提高，品感提升，该技术具有广泛的适用性，便于播栽管理，有利于玉米的标准化、机械化生产，可直接促进农户亩增收800元。
四是在村集体经济收益分红过程中，对脱贫户进行适当倾斜，优先考虑。
五是通过一卡通方式直补到农户或专业合作社。
</t>
  </si>
  <si>
    <t>绥德县</t>
  </si>
  <si>
    <t>全县范围内</t>
  </si>
  <si>
    <t>种子补助</t>
  </si>
  <si>
    <t>3</t>
  </si>
  <si>
    <t>2023年绥德县枣林坪镇林下经济套种项目</t>
  </si>
  <si>
    <t>枣林坪镇沿黄村落林下经济套种2200亩，每亩补助120元</t>
  </si>
  <si>
    <t>通过个户经营及大户、合作社承包经营等多种模式，提高林农经济收入。一是脱贫户可进入园区务工，按照每天工资180元，平均务工10－15天，月可增收1800-2700元；可带动脱贫户8户户均增收12000元。二是林下种植谷类、豆类、薯类等农作物，按每亩收入800－1000元，2200亩可增收176－220万元，可带动农户321户年增收6800元。</t>
  </si>
  <si>
    <t>枣前坪、枣后坪、金水湾、前阳山、前阳山林场、桃园、三里庄、西河驿、石岔、河底、吴家渠、沟口等村</t>
  </si>
  <si>
    <t>人工费</t>
  </si>
  <si>
    <t>2023年绥德县枣林坪镇红枣高标准示范园、品种改良建设项目</t>
  </si>
  <si>
    <t>西河驿村建设80亩高标准示范园及品种改良项目，每亩补助2200元</t>
  </si>
  <si>
    <t>通过村民个户经营及大户、合作社承包经营等多种模式，提高枣农经济收入，带动当地25户农户收入。一是脱贫户进入园区务工，按照每天工资180元，平均务工10天，月可增收1800元，可带动8户脱贫户，户均年收入10000元。二是木枣（旧品种红枣)市场售价为1-1.5元/每斤，新品种红枣柳选一号为鲜食制干兼用枣，每斤售价为8-10元，预计每亩产量为400斤，每亩增收2800－3600元。</t>
  </si>
  <si>
    <t>西河驿村</t>
  </si>
  <si>
    <t>5</t>
  </si>
  <si>
    <t>2023年绥德县定仙墕镇定仙墕村果林提质增效项目</t>
  </si>
  <si>
    <t>由村集体组织实施酸枣嫁接200亩。用于枣树修剪、嫁接，施肥、管理及土地疏松等</t>
  </si>
  <si>
    <t>该项目产权归村集体所有，资产属于公益性资产，资产移交后由村委会进行后期管护。通过集体种植业发展，提升果园产出，提高果品质量，增加集体经济5万元，带动脱贫户参与务工13人以上，年收入增加3000元，村集体收益按村集体管理章程管理。</t>
  </si>
  <si>
    <t>定仙墕村</t>
  </si>
  <si>
    <t>巩固提升</t>
  </si>
  <si>
    <t>2023年白家硷镇西贺家石村川地农田水利灌溉项目</t>
  </si>
  <si>
    <t>灌溉水渠建设800米，铺设50cm水泥管，配套150KW抽水泵，1600米电缆线，水泵PLC控制系统</t>
  </si>
  <si>
    <t>该项目产权归村集体所有，资产属于公益性资产，资产移交后由村委会进行后期管护。通过项目实施把优质川台地变成高标准农田，提高亩产经济效益，确保30%农田用于脱贫户种植，预计亩产增收500元，年总增收7万余元。</t>
  </si>
  <si>
    <t>西贺家石村</t>
  </si>
  <si>
    <t>西贺家石村村委</t>
  </si>
  <si>
    <t>2023年绥德县定仙墕镇王新村土质改良粮食增产项目</t>
  </si>
  <si>
    <t>红枣园区土地整理30亩，土方回填1万方，排水渠50米，用于发展红枣产业及小杂粮种植业</t>
  </si>
  <si>
    <t>该项目产权归村集体所有，资产属于公益性资产，资产移交后由村委会进行后期管护。通过土地治理修建排水渠，从而达到改造农田粮食稳产增产目的，方便农户生产生活，用于发展红枣产业，确保30%土地用于脱贫户种植，户均增收500元。</t>
  </si>
  <si>
    <t>王新村</t>
  </si>
  <si>
    <t>王新村村委</t>
  </si>
  <si>
    <t>2023年四十里铺镇雷家岔村小沟水池建设项目</t>
  </si>
  <si>
    <t>建设石砌小型蓄水池一座，长30米，宽20米，高2米，清理10T旧水池一座，用于灌溉及村集体养殖</t>
  </si>
  <si>
    <t>该项目产权归村集体所有，资产属于公益性资产，资产移交后由村委会进行后期管护。通过小型蓄水库建设，完善基础设施，用于灌溉及村集体养殖，方便农户生产生活，预计280户受益其中185户脱贫户。</t>
  </si>
  <si>
    <t>雷家岔村</t>
  </si>
  <si>
    <t>重点村</t>
  </si>
  <si>
    <t>雷家岔村村委</t>
  </si>
  <si>
    <t>2023年绥德县吉镇镇吉镇村关道山建设高标准农田项目</t>
  </si>
  <si>
    <t>村集体土地治理200亩，用于发展村集体种植业经济，排水渠开挖500米，宽3米，深2米</t>
  </si>
  <si>
    <t>该项目产权归村集体所有，资产属于经营性资产，资产移交后由该村村集体经济组织依法经营管护；由村集体重集中种植，收益归属村集体经济组织，集体年收益增加5万元以上，雇佣农户12人，其中带动脱贫户参与务工5人以上年收入增加6000元；按村集体经济管理章程，其中20%用于村产业发展，30%用于村公益公积金，50%用于村民分红（脱贫户和监测对象股份较一般农户每户1股，多占0.5股）</t>
  </si>
  <si>
    <t>吉镇镇</t>
  </si>
  <si>
    <t>吉镇村</t>
  </si>
  <si>
    <t>吉镇村村委</t>
  </si>
  <si>
    <t>2023年张家砭镇井芦德村土地治理项目</t>
  </si>
  <si>
    <t>治理80亩坝地用于种植玉米、高粱等作物，清理排水渠1200米，道路硬化450米，宽3米，厚0.15米</t>
  </si>
  <si>
    <t>该项目产权归村集体所有，资产属于公益性资产，资产移交后由村委会进行后期管护，收益归属村集体经济组织，。通过项目的设施，改善土壤，保护农田，提高产量，促进群众增收，项目30%用于脱贫户种植，使得160户群众增收受益，确保34户脱贫户年均户增收1200元。</t>
  </si>
  <si>
    <t>井芦德村</t>
  </si>
  <si>
    <t>井芦德村村委</t>
  </si>
  <si>
    <t>2023年绥德县田庄镇镇秦家庄村土地治理项目</t>
  </si>
  <si>
    <t>治理沟壑土地，对沟壑土地进行填挖平整21亩，用于机械化种植小杂粮，保护流域耕地面积80亩。</t>
  </si>
  <si>
    <t>对现有土地进行治理，长效保护耕地流域面积，治理后产权归村集体所有，资产属于公益性资产，资产移交后由村委会进行后期管护，由村集体重集中种植，集体年收益增加5万元以上，优先与脱贫户签订务工协议（工资、工种向脱贫户倾斜），年预计带动周边农户13人（其中脱贫户5人），人均年收入增加3000元（脱贫户3200元）；村集体收益按村集体管理章程管理。</t>
  </si>
  <si>
    <t>秦家庄村</t>
  </si>
  <si>
    <t>财政局</t>
  </si>
  <si>
    <t>人工费、机械费等</t>
  </si>
  <si>
    <t>2023年绥德县义合镇官元里村土地治理项目</t>
  </si>
  <si>
    <t>治理沟壑土地，对沟壑土地进行填挖平整20亩，用于机械化种植小杂粮，保护流域耕地面积82亩。</t>
  </si>
  <si>
    <t>对现有土地进行治理，长效保护耕地流域面积，治理后产权归村集体所有，资产属于公益性资产，资产移交后由村委会进行后期管护，由村集体重集中种植，集体年收益增加4万元以上，优先与脱贫户签订务工协议（工资、工种向脱贫户倾斜），预计带动周边农户13人以上（其中脱贫户6人），人收入增加3000元（脱贫户3200元），村集体收益按村集体管理章程管理。</t>
  </si>
  <si>
    <t>官元里村</t>
  </si>
  <si>
    <t>2023年绥德县中角镇田家渠村土地治理</t>
  </si>
  <si>
    <t>沟壑土地治理，对沟壑土地进行填挖平整75亩，用于机械化种植小杂粮，保护耕地流域面积179亩。</t>
  </si>
  <si>
    <t>对现有土地进行治理，长效保护耕地流域面积，治理后产权归村集体所有，资产属于公益性资产，资产移交后由村委会进行后期管护，由村集体重集中种植，集体年收益增加10万元以上，优先与脱贫户签订务工协议（工资、工种向脱贫户倾斜），预计带动周边农户32人（其中脱贫户15人），年收入增加3000元（脱贫户增收3200元），村集体收益按村集体管理章程管理。</t>
  </si>
  <si>
    <t>田家渠村</t>
  </si>
  <si>
    <t>2023年绥德县张家砭镇米家硷村土地治理</t>
  </si>
  <si>
    <t>回填原有溃坝，沟壑土地填挖平整治理29亩，用于机械化种植小杂粮，保护耕地流域面积83亩。</t>
  </si>
  <si>
    <t>对现有土地进行治理，长效保护耕地流域面积，治理后产权归村集体所有，资产属于公益性资产，资产移交后由村委会进行后期管护，由村集体重集中种植，集体年收益增加6万元以上，优先与脱贫户签订务工协议（工资、工种向脱贫户倾斜），预计带动周边农户13人（其中脱贫户5人）年收入增加3000元（脱贫户3200元），村集体收益按村集体管理章程管理。</t>
  </si>
  <si>
    <t>米家硷村</t>
  </si>
  <si>
    <t>2023年绥德县石家湾镇李家崖村贺家仡佬后沟土地治理项目</t>
  </si>
  <si>
    <t>治理沟壑土地，对沟壑土地进行填挖平整20亩，用于机械化种植小杂粮，面积达20亩，保护耕地流域面积83亩。</t>
  </si>
  <si>
    <t>对现有土地进行治理，长效保护耕地流域面积，治理后产权归村集体所有，资产属于公益性资产，资产移交后由村委会进行后期管护，由村集体重集中种植，集体年收益增加4万元以上，优先与脱贫户签订务工协议（工资、工种向脱贫户倾斜），优先与脱贫户签订务工协议，预计带周边动农户15人（其中脱贫户6人），年收入增加3000元（脱贫户3200元），村集体收益按村集体管理章程管理。</t>
  </si>
  <si>
    <t>2023年绥德县四十里铺镇安刘家沟村土地治理项目</t>
  </si>
  <si>
    <t>治理沟壑土地，对沟壑土地进行填挖平整21亩，用于机械化种植小杂粮，保护耕地流域面积86亩。</t>
  </si>
  <si>
    <t>对现有土地进行治理，长效保护耕地流域面积，治理后产权归村集体所有，资产属于公益性资产，资产移交后由村委会进行后期管护，由村集体重集中种植，集体年收益增加4万元以上，优先与脱贫户签订务工协议（工资、工种向脱贫户倾斜），预计带动周边农户15人以上（脱贫户7户），年收入增加3000元（脱贫户3200元），村集体收益按村集体管理章程管理。</t>
  </si>
  <si>
    <t>2023年绥德县薛家峁镇郭家沟村马良沟土地治理项目</t>
  </si>
  <si>
    <t>回填原有溃坝，土地治理28亩，用于机械化种植小杂粮，保护耕地流域面积92亩</t>
  </si>
  <si>
    <t>对现有土地进行治理，长效保护耕地流域面积，治理后产权归村集体所有，资产属于公益性资产，资产移交后由村委会进行后期管护，由村集体重集中种植，集体年收益增加5万元以上，优先与脱贫户签订务工协议（工资、工种向脱贫户倾斜），预计带动农户15人（其中脱贫户5人），年收入增加3000元（脱贫户3200元），村集体收益按村集体管理章程管理。</t>
  </si>
  <si>
    <t>2023年白家硷镇杨强沟村园区大棚维护项目</t>
  </si>
  <si>
    <t>对16座温室大棚保温棉被、卷帘机等进行保温提升改造，每棚长51米，宽11米，配套卷帘机，卷帘等自动化设备</t>
  </si>
  <si>
    <t>该项目产权归村集体所有，资产属于经营性资产，资产移交后由该村村集体经济组织依法经营管护。收益归属村集体经济组织，完善产业配套基础设施，带动44户脱贫户106人，防止返贫现象发生，保障户均年增收500元；按村集体经济管理章程，其中20%用于村产业发展，30%用于村公益公积金，50%用于村民分红（脱贫户和监测对象股份较一般农户多占0.5股）。</t>
  </si>
  <si>
    <t>杨强沟村</t>
  </si>
  <si>
    <t>2023年绥德县中角镇延家川村大棚维修改造项目</t>
  </si>
  <si>
    <t>对27座温室大棚保温棉被、卷帘机等进行保温提升改造，每棚长60米，宽11米，配套卷帘机，卷帘等自动化设备</t>
  </si>
  <si>
    <t>该项目产权归村集体所有，资产属于经营性资产，资产移交后由该村村集体经济组织依法经营管护。收益归属村集体经济组织，通过大棚维修，提高大棚产业发展，增强村集体经济发展，按村集体经济管理章程，其中20%用于村产业发展，30%用于村公益公积金，50%用于村民分红（脱贫户和监测对象股份较一般农户多占0.5股），带动98户农户年增收1000元，脱贫户53户年收入1200元。</t>
  </si>
  <si>
    <t>延家川村</t>
  </si>
  <si>
    <t>2023年崔家湾镇红薯产业智慧试验站建设项目</t>
  </si>
  <si>
    <t>建设智慧红薯一体化场地，砖混结构，面积120平米，引进光生物、空中红薯、无土栽培、多层立体栽培等技术，利用科技手段整合相关资源，培育出“绥薯一号”新型优良品种</t>
  </si>
  <si>
    <t>该项目产权归村集体所有，资产属于经营性资产，资产移交后由该村村集体经济组织依法经营管护。收益归属村集体经济组织，通过建设智慧红薯一体化，研究种薯新品种，增强村集体经济发展，带动135户群众其中68户脱贫户户均增收1000元；按村集体经济管理章程，其中20%用于村产业发展，30%用于村公益公积金，50%用于村民分红（脱贫户和监测对象股份较一般农户多占0.5股）。</t>
  </si>
  <si>
    <t>朱家寨村</t>
  </si>
  <si>
    <t>重点镇</t>
  </si>
  <si>
    <t>2023年崔家湾镇贺家湾村红薯产业储存库建设项目</t>
  </si>
  <si>
    <t>建设砖混红薯储存库20T一座，高5.5米，宽6米，长8米</t>
  </si>
  <si>
    <t>该项目产权归村集体所有，资产属于经营性资产，资产移交后由村委会进行后期管护，收益归属村集体经济组织。通过红薯库建设，延长红薯存放时间，错峰销售红薯，为村民提高红薯收益，村民按照存放量缴纳管理费（脱贫户0.8），带动32户群众其中13户脱贫户每公斤红薯售价将增收1元，年增收达20万元。村集体收益按村集体经济管理章程，其中20%用于村产业发展，30%用于村公益公积金，50%用于村民分红（脱贫户和监测对象股份较一般农户每户1股，多占0.5股）</t>
  </si>
  <si>
    <t>贺家湾村</t>
  </si>
  <si>
    <t>贺家湾村村委</t>
  </si>
  <si>
    <t>2023年绥德县艽园中心赵家坬村临时苹果贮藏库项目</t>
  </si>
  <si>
    <t>苹果园区发展林下经济种植300亩，套种西瓜、贝贝瓜、红葱等，每亩补助120元由村集体负责组织实施；建设100T苹果临时预冷、分拣、贮藏库一座</t>
  </si>
  <si>
    <t>该项目产权归村集体所有，属于公益性资产，资产移交后由村委会进行后期管护，收益归属村集体经济组织。优先雇佣脱贫户，预计将雇佣32户（其中脱贫户13户，分配工资、工种像脱贫户倾斜）年户均增收2000元（其中脱贫户年均2200元）。临时冷库苹果储存，让农户错峰季节销售苹果，直接带动124户364人受益，其中脱贫户20户34人，预计户均年收入增加500元。</t>
  </si>
  <si>
    <t>赵家坬村</t>
  </si>
  <si>
    <t>赵家坬村村委</t>
  </si>
  <si>
    <t>2023年绥德县枣林坪镇枣后坪村酸枣产业园区酸枣嫁接项目</t>
  </si>
  <si>
    <t>枣后坪村酸枣产业园区酸枣嫁接100亩，发展林下经济，按照根据《绥德县2023年产业帮扶实施细则》（绥巩衔发【2023】7号）</t>
  </si>
  <si>
    <t>该项目产权归村集体所有，资产属于经营性资产，资产移交后由该村村集体经济组织依法经营管护，收益归属村集体经济组织。通过酸枣嫁接及林下经济发展，村集体增加收入3万元.直接带动100户213人每户年收入增加200元，其中15户脱贫户，每户年增收300元以上。按村集体经济管理章程，其中20%用于村产业发展，30%用于村公益公积金，50%用于村民分红（脱贫户和监测对象股份较一般农户每户1股，多占0.5股）</t>
  </si>
  <si>
    <t>枣后坪村</t>
  </si>
  <si>
    <t>枣林坪镇政府</t>
  </si>
  <si>
    <t>2023年满堂川镇柏树岔村杨家洼旱作节水农业项目</t>
  </si>
  <si>
    <t>蓄水池2座，光伏阵列2处，施肥设备2套，潜水泵1套，光伏水泵3套，输水管道594m，田间管网：主管5907.6m，干管137.7m，辅管5670m，滴灌管37324.8m，出水栓81个，PE闸阀井2座。</t>
  </si>
  <si>
    <t>通过节水项目的实施，减少劳力，节少施肥量，增加农民收入，增加粮食产量，解决产业农民粮食供给，确保市场需求，使更多的农民衣食无忧，巩固脱贫，完善配套设施带动农户增收35户45人受益，其中土地流转向脱贫户倾斜，每亩流转费增加15元，带动脱贫户和监测户16户32人，人均年增收2000元。产权归村集体所有，资产移交后由村集体进行后期管护，产权归村集体所有，资产移交后由村集体进行后期管护。资产属于公益性资产。</t>
  </si>
  <si>
    <t xml:space="preserve">柏树岔村 </t>
  </si>
  <si>
    <t>资料费、安装费、人工费等</t>
  </si>
  <si>
    <t>2023年满堂川镇郭家沟村旱作节水农业项目</t>
  </si>
  <si>
    <t>蓄水池2座，光伏阵列2处，施肥设备2套，潜水泵1套，光伏水泵2套，输水管道1411m，田间管网：主管6847.03m，干管226m，辅管11970m，滴灌管28460m，出水栓133个，低压地埋电缆100m，PE排气井1座，PE闸阀井3座。</t>
  </si>
  <si>
    <t>郭家沟</t>
  </si>
  <si>
    <t>2023年艽园便民服务中心三角坪村旱作节水农业项目</t>
  </si>
  <si>
    <t>蓄水池1座，光伏阵列1处，施肥设备1套，潜水泵1套，光伏水泵1套，输水管道710.49m，田间管网：主管1339m，干管35.7m，辅管315m，滴灌管37800m，出水栓25个，低压地埋电缆275m，PE排气井1座，PE闸阀井1座。</t>
  </si>
  <si>
    <t>通过节水项目的实施，减少劳力，节少施肥量，增加农民收入，增加粮食产量，解决产业农民粮食供给，确保市场需求，使更多的农民衣食无忧，巩固脱贫，完善配套设施带动农户增收18户35人受益，其中土地流转向脱贫户倾斜，每亩流转费增加15元，带动脱贫户和监测户12户24人，人均年增收2000元。产权归村集体所有，资产移交后由村集体进行后期管护。资产属于公益性资产。</t>
  </si>
  <si>
    <t>三角坪村</t>
  </si>
  <si>
    <t>2023年中角镇中角镇刘家川村作节水农业项目</t>
  </si>
  <si>
    <t>蓄水池4座，光伏阵列5处，施肥设备4套，光伏水泵6套，输水管道2608.40m，田间管网：主管18314.4m，干管707.2m，辅管6240m，滴灌带998400m，出水栓416个，PE闸阀井4座。</t>
  </si>
  <si>
    <t>通过节水项目的实施，减少劳力，节少施肥量，增加农民收入，增加粮食产量，解决产业农民粮食供给，确保市场需求，使更多的农民衣食无忧，巩固脱贫，完善配套设施带动农户增收30户62人受益，其中土地流转向脱贫户倾斜，每亩流转费增加15元，脱贫户和监测户15户32人增收2000元。产权归村集体所有，资产移交后由村集体进行后期管护。资产属于公益性资产。</t>
  </si>
  <si>
    <t>马家川村</t>
  </si>
  <si>
    <t>2023年薛家峁镇李家湾村旱作节水农业项目</t>
  </si>
  <si>
    <t>蓄水池3座，光伏阵列3处，施肥设备3套，潜水泵1套，光伏水泵3套，输水管道1868.40m，田间管网：主管14541.2m，干管406.3m，辅管15400m，滴灌管201348m，出水栓239个，PE闸阀井3座。</t>
  </si>
  <si>
    <t>通过节水项目的实施，减少劳力，节少施肥量，增加农民收入，增加粮食产量，解决产业农民粮食供给，确保市场需求，使更多的农民衣食无忧，巩固脱贫，完善配套设施带动农户增收18户25人受益，其中土地流转向脱贫户倾斜，每亩流转费增加15元，脱贫户和监测户14户29人，人均年增收2000元。产权归村集体所有，资产移交后由村集体进行后期管护。资产属于公益性资产。</t>
  </si>
  <si>
    <t>李家湾村</t>
  </si>
  <si>
    <t>2023年度绥德县互助资金贷款贴息项目</t>
  </si>
  <si>
    <t>按互助资金管理办法，对参加互助资金协会的脱贫人口和边缘易致贫人口实施产业增收贷款进行贴息补助，贴息年利率按银行基准利率为准，计划贴息850人，人均不超3000元</t>
  </si>
  <si>
    <t>通过对参加互助资金协会的850人脱贫人口和边缘易致贫人口实施产业增收贷款贴息补助，增强脱贫人口和边缘易致贫人口发展产业信心，带动实现增产增收，防止返贫现象发生。</t>
  </si>
  <si>
    <t>各镇（中心）</t>
  </si>
  <si>
    <t>各相关村</t>
  </si>
  <si>
    <t>补助费</t>
  </si>
  <si>
    <t>30</t>
  </si>
  <si>
    <t>2023年绥德县枣林坪镇庆安村食醋加工厂项目</t>
  </si>
  <si>
    <t>改造村内传统酿醋基础设施，改造六间平房，合计面积120平米，砖铺平房顶200平米，圈院子墙40米，建设大门一个，硬化院子200平米，搭建彩钢120平米，采购传统酿醋相关设备等附属设施，购粉碎机一台，推摸机一台，购买缸100个</t>
  </si>
  <si>
    <t>该项目产权归村集体所有，资产属于经营性资产，资产移交后由该村村集体经济组织依法经营管护，收益归属村集体。通过新建食醋加工厂，为脱贫户就业安置工作开通了渠道，解决脱贫户务工问题10户，户均年年收入20000元。同时为村民销售红枣提供渠道，保证村民增收，预计每户增收1000元，带动农户160户。村集体收入按村集体经济管理章程，其中20%用于村产业发展，30%用于村公益公积金，50%用于村民分红（脱贫户和监测对象股份较一般农户多占0.5股）。</t>
  </si>
  <si>
    <t>庆安村</t>
  </si>
  <si>
    <t>材料费、安装费、人工费</t>
  </si>
  <si>
    <t>31</t>
  </si>
  <si>
    <t>2023年义合镇杨家渠村生活用纸加工厂项目</t>
  </si>
  <si>
    <t>利用村集体闲置门市升级打造建设生产用纸加工厂，占地120平方米，进行场地改造，铺设地板120平方米、钢筋混凝土进行加固、防水220平方米，购置标准化生产用纸加工加工线一条，建设40平方米仓储间1间。</t>
  </si>
  <si>
    <t>该项目产权归村集体所有，资产属于经营性资产，资产移交后由该村村集体经济组织依法经营管护；通过建设生活用纸加工厂，发展壮大村集体经济，增加周边农户就近就业，实现居民可持续增收，可解决脱贫户务工问题10户，户均年年收入20000元。采取村集体+致富带头人+农户的模式，带动村内经济发展，预计带动243户农户（脱贫户48户）人均增收1800元，防止返贫现象发生，带动生产效益；增加村集体经济2万元，按村集体经济管理章程，其中20%用于村产业发展，30%用于村公益公积金，50%用于村民分红（脱贫户和监测对象股份较一般农户多占0.5股）。</t>
  </si>
  <si>
    <t>杨家渠村</t>
  </si>
  <si>
    <t>杨家渠村村委</t>
  </si>
  <si>
    <t>32</t>
  </si>
  <si>
    <t>2023年绥德县艽园便民服务中心赵家坬村休闲农业与乡村旅游项目</t>
  </si>
  <si>
    <t>由新型经营主体建设储存量1500吨果蔬冷藏库一座，果蔬包装生产线一条，玫瑰加工生产线一条；主体工程计划投资800万元，按照产业奖补政策，拟申请政府奖补资金50%，不超400万元，根据《绥德县2023年产业帮扶实施细则》（绥巩衔发【2023】7号）</t>
  </si>
  <si>
    <t>该项目产权归经营主体所有，通过项目的建设实施带动150人务工，每人年收入增加1.5万元，其中脱贫人口30人，每人年增加收入2万元。项目建成后，将进一步延伸我县苹果产业链条，提升县域苹果品牌质量，项目运作阶段，将由村集体经济组织与经营主体进行协商，通过提升土地承包年租金（预计年土地租金增加5万元，资产增益的分配适当侧重脱贫户）、重点带动当地农户（脱贫户）实地务工等形式保障资金效益，后期计划带动50人长期务工增收，预计年增收2万元以上（其中脱贫户30人，预计年增收2.5万元）。</t>
  </si>
  <si>
    <t>赵家洼村</t>
  </si>
  <si>
    <t>新型经营主体奖补</t>
  </si>
  <si>
    <t>2023年绥德县张家砭镇郝家桥村饲料加工厂续建项目</t>
  </si>
  <si>
    <t>饲料加工厂续建厂房，加工厂主体钢结构修建，建生产车间5层2123.04平米，辅料库基建2726.1平米。成品库基建1391.07平米。原材料加工设备安装，存储库建设等。</t>
  </si>
  <si>
    <t>该项目产权归村集体所有，资产属于经营性资产，资产移交后由该村村集体经济组织依法经营管护。通过饲料加工厂建设，通过经营及大户、合作社承包经营等多种模式，收益属村集体，发展壮大村集体经济，同时带动农户就地就业务工及拉动农产品销售，预计带动630户农户受益，其中380户脱贫户均年增收5000元，按村集体经济管理章程，其中20%用于村产业发展，30%用于村公益公积金，50%用于村民分红（脱贫户和监测对象股份较一般农户每户1股，多占0.5股）。</t>
  </si>
  <si>
    <t>2023年度绥德县脱贫人口务工奖补项目</t>
  </si>
  <si>
    <t>用于脱贫人口外出务工奖补，根据《绥德县2023年产业帮扶实施细则》到户产业项目务工收入“当年外出务工，按照全年务工收入总额的3%予以补助（须出具务工单位的工资证明单等），每户最高补助1000元”政策标准予以补助</t>
  </si>
  <si>
    <t>通过激励脱贫人口外出就业，在经济收入保持稳定增长的基础上充分调动群众的内生动力，预期实现4000户脱贫群众稳定增收，户均纯收入增加1000元以上，巩固脱贫成果</t>
  </si>
  <si>
    <t>各村</t>
  </si>
  <si>
    <t>2023年崔家湾镇贺家湾村村庄规划编制项目</t>
  </si>
  <si>
    <t>重点村村庄规划编制，加强村镇规划建设管理，根据村庄发展建设的实际需要，组织编制专项规划，对村庄远近期建设进行规划安排；优化调整村庄居住、公共设施、道路、工程设施等用地布局；安排村庄内的生产生活及其配套服务的各项设施；改善村镇生产、生活环境，实现经济效益、社会效益和环境效益的统一，促进乡村振兴。</t>
  </si>
  <si>
    <t>通过村级规划编制，通盘考虑农村土地利用、产业发展、居民点布局、人居环境整治、生态保护和历史文化传承等，落实乡村振兴战略，优化村庄布局，因地制宜确定乡村发展目标，加快推进村庄健康有序发展，提高农民生产生活水平。</t>
  </si>
  <si>
    <t>2023年四十里铺镇雷家岔村村庄规划编制项目</t>
  </si>
  <si>
    <t>2024年义合镇霍家坪村村庄规划编制项目</t>
  </si>
  <si>
    <t>霍家坪村</t>
  </si>
  <si>
    <t>霍家坪村村委</t>
  </si>
  <si>
    <t>2023年满堂川镇寺坪中心村村庄规划编制项目</t>
  </si>
  <si>
    <t>通过村级规划编制，通盘考虑农村土地利用、产业发展、居民点布局、人居环境整治、生态保护和历史文化传承等，落实乡村振兴战略，优化村庄布局，加快推进村庄健康有序发展</t>
  </si>
  <si>
    <t>寺坪中心村委</t>
  </si>
  <si>
    <t>自然资源规划局</t>
  </si>
  <si>
    <t>2023年满堂川镇灵宝村村庄规划编制项目</t>
  </si>
  <si>
    <t>灵宝村</t>
  </si>
  <si>
    <t>灵宝村委</t>
  </si>
  <si>
    <t>2023年满堂川镇土地岔村村庄规划编制项目</t>
  </si>
  <si>
    <t>土地岔村</t>
  </si>
  <si>
    <t>土地岔村村委</t>
  </si>
  <si>
    <t>2023年满堂川镇东风村村庄规划编制项目</t>
  </si>
  <si>
    <t>东风村</t>
  </si>
  <si>
    <t>东风村村委</t>
  </si>
  <si>
    <t>2023年名州镇郝家沟村村庄规划编制项目</t>
  </si>
  <si>
    <t>郝家沟村</t>
  </si>
  <si>
    <t>郝家沟村村委</t>
  </si>
  <si>
    <t>2023年张家砭镇黄家沟村村庄规划编制项目</t>
  </si>
  <si>
    <t>黄家沟村</t>
  </si>
  <si>
    <t>黄家沟村村委</t>
  </si>
  <si>
    <t>2023年吉镇镇瑞宁村村庄规划编制项目</t>
  </si>
  <si>
    <t>瑞宁村</t>
  </si>
  <si>
    <t>瑞宁村村委</t>
  </si>
  <si>
    <t>2023年崔家湾镇贺家湾村生产道路硬化项目</t>
  </si>
  <si>
    <t>红薯基地生产道路混凝土硬化300米，宽2.5米，厚0.15米，路基0.15米</t>
  </si>
  <si>
    <t>该项目产权归村集体所有，资产属于公益性资产，资产移交后由村委会进行后期管护。通过基础设施的改善修建，节约农民生活成本，便捷当地生产生活出行，减少交通运输成本，提高生产生活质量，计划带动68户农户20户脱贫户，脱贫户户均年增收500元。防止返贫现象发生，改善全村人生产生活</t>
  </si>
  <si>
    <t>2023年吉镇镇马家圪坨村大坝维修加固项目</t>
  </si>
  <si>
    <t>维修加固大坝一座，卧管15米，涵管25米，石砌明渠15米长，宽0.8米，高0.8米</t>
  </si>
  <si>
    <t>2023年5月-2023年8月</t>
  </si>
  <si>
    <t>该项目产权归村集体所有，资产属于公益性资产，资产移交后由村委会进行后期管护。通过项目的设施，改善土壤，保护农田，提高产量，促进群众增收，合理利用水资源及治理黄土沟壑，改善生态环境等效益，使得120户群众其中51户脱贫户受益户均增收1000元。</t>
  </si>
  <si>
    <t>马家圪坨村</t>
  </si>
  <si>
    <t>马家圪坨村村委</t>
  </si>
  <si>
    <t>2023年绥德县满堂川镇柏树岔村上王家沟自然村生产道路硬化项目</t>
  </si>
  <si>
    <t>混凝土道路硬化400米，宽3.5米，厚0.18米，路基0.18米</t>
  </si>
  <si>
    <t>该项目产权归村集体所有，资产属于公益性资产，资产移交后由村委会进行后期管护。通过完善产业配套设施，节约农民生活成本，便捷当地生产生活出行，减少交通运输成本，提高生产生活质量，带动45户农户其中13户脱贫户受益，脱贫户户均年增收500元。</t>
  </si>
  <si>
    <t>柏树岔村</t>
  </si>
  <si>
    <t>满堂川镇柏树岔村</t>
  </si>
  <si>
    <t>2023年绥德县名州镇裴家峁村渠道挡墙加固项目</t>
  </si>
  <si>
    <t>渠道石挡墙加高3米，长80米，宽2.5米</t>
  </si>
  <si>
    <t>该项目产权归村集体所有，资产属于公益性资产，资产移交后由村委会进行后期管护，通过项目的设施，提升村内安全，方便生产生活，使村内82户农户26户脱贫户受益</t>
  </si>
  <si>
    <t>裴家峁村</t>
  </si>
  <si>
    <t>2023年石家湾镇贾张家沟村生产道路建设项目</t>
  </si>
  <si>
    <t>砖插生产道路1.8公里，宽3.5米，厚0.12米，收边0.24米</t>
  </si>
  <si>
    <t>该项目产权归村集体所有，资产属于公益性资产，资产移交后由村委会进行后期管护。节约农民生活成本，便捷当地生产生活出行，减少交通运输成本，提高生产生活质量，计划带动42户农户其中13户脱贫户受益户均年增收500元。</t>
  </si>
  <si>
    <t>贾张家沟村</t>
  </si>
  <si>
    <t>贾张家沟村村委</t>
  </si>
  <si>
    <t>2023年石家湾镇小洼则村村组道路建设项目</t>
  </si>
  <si>
    <t>白家园则自然村道路混凝土硬化920米，宽3.5米，厚0.18米，路基0.18米，50万元，小洼则自然村道路混凝土硬化250米，宽3米，厚0.15米，路基0.15米，15万元</t>
  </si>
  <si>
    <t>该项目产权归村集体所有，资产属于公益性资产，资产移交后由村委会进行后期管护。节约农民生活成本，便捷当地生产生活出行，减少交通运输成本，提高生产生活质量，计划带动全村42户96人，其中脱贫户11户23人，实现稳定收入，防止返贫现象发生。</t>
  </si>
  <si>
    <t>小洼则村</t>
  </si>
  <si>
    <t>小洼则村村委</t>
  </si>
  <si>
    <t>2023年绥德县四十里铺镇雷家岔村小杂粮种植基地道路硬化工程建设项目</t>
  </si>
  <si>
    <t>混凝土硬化道路350米，宽3.5米，厚0.18米</t>
  </si>
  <si>
    <t>该项目产权归村集体所有，资产属于公益性资产，资产移交后由村委会进行后期管护。通过小杂粮基地道路硬化，完善配套设施，提高小杂粮产量，提高生产生活质量，计划带动346户农户128户脱贫户户均年增收500元。防止返贫现象发生，改善全村人生产生活</t>
  </si>
  <si>
    <t>2023年绥德县四十里铺镇赵家沟村道路维修硬化项目</t>
  </si>
  <si>
    <t>混凝土路面维修70米，宽3.5米，厚0.18米，石砌路基维护12米</t>
  </si>
  <si>
    <t>该项目产权归村集体所有，资产属公益性资产，资产移交后由村集体进行后期管护，通过项目的设施，提升村内安全，方便生产生活，使村内125户农户31户脱贫户受益</t>
  </si>
  <si>
    <t>2023年绥德县田庄镇庙岔村道路硬化项目</t>
  </si>
  <si>
    <t>混凝土道路硬化长80米，宽3.5米，厚0.18米,路基0.18米，建设1-7M，宽6米，承载25T桥涵一座</t>
  </si>
  <si>
    <t>该项目产权归村集体所有，资产属公益性资产，资产移交后由村集体进行后期管护，通过小杂粮基地道路硬化，完善配套设施，增加农民收入，方便村民生产销售，预计带动185户农户人均增收3000元</t>
  </si>
  <si>
    <t>庙岔村</t>
  </si>
  <si>
    <t>庙岔村村委</t>
  </si>
  <si>
    <t>2023年度薛家河镇谢大元沟村硬化道路项目</t>
  </si>
  <si>
    <t>混凝土道路硬化500米，宽3米，厚0.15米，路基0.15米</t>
  </si>
  <si>
    <t>该项目产权归村集体所有，资产属于公益性资产，资产移交后由村委会进行后期管护。节约农民生活成本，便捷当地生产生活出行，减少交通运输成本，提高生产生活质量，计划带动36户农户其中12户脱贫户受益户均年增收500元。</t>
  </si>
  <si>
    <t>谢大元沟村</t>
  </si>
  <si>
    <t>谢大元沟村村委</t>
  </si>
  <si>
    <t>2023年义合镇和合峁村道路硬化项目</t>
  </si>
  <si>
    <t>混凝土道路硬化450米，宽3.5米，厚0.18米，路基0.18米，路基加固50米</t>
  </si>
  <si>
    <t>该项目产权归村集体所有，资产属于公益性资产，资产移交后由村委会进行后期管护。节约农民生活成本，便捷当地生产生活出行，减少交通运输成本，提高生产生活质量，计划带动59户农户其中27户脱贫户受益户均年增收500元。</t>
  </si>
  <si>
    <t>和合峁村</t>
  </si>
  <si>
    <t>和合峁村村委</t>
  </si>
  <si>
    <t>2023年绥德县义合镇霍家坪村道路硬化项目</t>
  </si>
  <si>
    <t>混凝土道路硬化700米宽3.5米，厚0.18米，路基0.15米。450米宽3米，厚0.18米，路基0.15米</t>
  </si>
  <si>
    <t>该项目产权归村集体所有，资产属于公益性资产，资产移交后由村委会进行后期管护。通过通户道路硬化提高生产生活条件，改善出行道路质量，便于生活生产，提高群众生活幸福指数，预计带动全村279户，其中脱贫户82户农户增收，巩固脱贫成果</t>
  </si>
  <si>
    <t>2023年绥德县义合镇田家后山村后山村水毁道路维修硬化项目</t>
  </si>
  <si>
    <t>混凝土道路硬化200米，宽3米，厚0.15米，路基0.15米。路基加固30米，高2米</t>
  </si>
  <si>
    <t>该项目产权归村集体所有，资产属于公益性资产，资产移交后由村委会进行后期管护。。通过基础设施的改善修建，计划带动78户农户（其中脱贫户47户），防止返贫现象发生，改善全村人生产生活。</t>
  </si>
  <si>
    <t>田家后山</t>
  </si>
  <si>
    <t>田家后山村委</t>
  </si>
  <si>
    <t>2023年绥德县枣林坪镇红枣高标准示范园林间生产道路硬化项目</t>
  </si>
  <si>
    <t>枣后坪村千亩高标准示范园林间生产道路砖插900米，宽3.5米，厚0.12米</t>
  </si>
  <si>
    <t>该项目产权归村集体所有，资产属于公益性资产，资产移交后由村委会进行后期管护。完善产业配套基础设施，方便农户生产生活，预计168户受益</t>
  </si>
  <si>
    <t>2023年枣林坪镇枣前坪村道路建设项目</t>
  </si>
  <si>
    <t>维修主干道长32米，高11.5米，宽3.2米石墙塌方</t>
  </si>
  <si>
    <t>该项目产权归村集体所有，资产属于公益性资产，资产移交后由村委会进行后期管护。节约农民生活成本，便捷当地生产生活出行，减少交通运输成本，提高生产生活质量，计划带动136户农户其中38户脱贫户受益</t>
  </si>
  <si>
    <t>枣前坪村</t>
  </si>
  <si>
    <t>新创建</t>
  </si>
  <si>
    <t>2023年绥德县中角镇前坪村相关基础设施建设项目</t>
  </si>
  <si>
    <t>石砌路基加固护坡61米，均高2.5米，宽0.8米</t>
  </si>
  <si>
    <t>该项目产权归村集体所有，资产属公益性资产，资产移交后由村集体进行后期管护，通过项目的设施，提升村内安全，方便出行，使村内120户农户30户脱贫户受益</t>
  </si>
  <si>
    <t>前坪村</t>
  </si>
  <si>
    <t>前坪村村委</t>
  </si>
  <si>
    <t>2023年薛家峁镇许家坪村乡村振兴示范村建设项目</t>
  </si>
  <si>
    <t>川地小杂粮种植基地混凝土硬化3.5米宽,0.18米厚生产道路4条，东西向三条长度分别为500米、550米、600米，南北向两条分别长750米、1100米，合计3.5公里；小杂粮种植基地衬砌改造长度分别为550米、500米、500米的泄洪渠道三条，均为宽1.1米，厚度15CM的砼筑U型渠，配套三座带跌水池的出水口，衬砌改造，疏通衬砌灌溉渠道650米，为宽90CM，厚15CM砼筑U型渠.</t>
  </si>
  <si>
    <t>该项目产权归村集体所有，资产属于公益性资产，资产移交后由村委会进行后期管护。通过完善川地小杂粮种植基地基础设施配套，提高小杂粮基地生产产值，按照村集体经济有关规程进行分红，预计带动124户农户其中75户脱贫户增收辐射效益，脱贫户户均增收2000元。</t>
  </si>
  <si>
    <t>许家坪村</t>
  </si>
  <si>
    <t>绥德县2022年高标准农田中角镇田家渠村对九山新建生产道路项目</t>
  </si>
  <si>
    <t>混凝土道路硬化1405m宽4米，厚0.18米，路基厚0.18米</t>
  </si>
  <si>
    <t>该项目产权归村集体所有，资产属于公益性资产，资产移交后由村委会进行后期管护。通过通户道路硬化提高生产生活条件，改善出行道路质量，便于生活生产，提高群众生活幸福指数，预计带动全村120户，其中脱贫户30户农户增收，巩固脱贫成果</t>
  </si>
  <si>
    <t>绥德县2022年高标准农田韭园中心三角坪村大千山新建生产道路项目</t>
  </si>
  <si>
    <t>混凝土道路硬化890m宽3米，厚0.18米，路基厚0.18米</t>
  </si>
  <si>
    <t>该项目产权归村集体所有，资产属于公益性资产，资产移交后由村委会进行后期管护。通过通户道路硬化提高生产生活条件，改善出行道路质量，便于生活生产，提高群众生活幸福指数，预计带动全村158户，其中脱贫户43户农户增收，巩固脱贫成果</t>
  </si>
  <si>
    <t>韭园中心</t>
  </si>
  <si>
    <t>绥德县2022年高标准农田韭园中心高家楼村钟山新建生产道路项目</t>
  </si>
  <si>
    <t>混凝土道路硬化1022m宽4米，厚0.18米，路基厚0.18米</t>
  </si>
  <si>
    <t>该项目产权归村集体所有，资产属于公益性资产，资产移交后由村委会进行后期管护。通过通户道路硬化提高生产生活条件，改善出行道路质量，便于生活生产，提高群众生活幸福指数，预计带动全村210户，其中脱贫户52户农户增收，巩固脱贫成果</t>
  </si>
  <si>
    <t>高家楼村</t>
  </si>
  <si>
    <t>绥德县2022年高标准农田韭园中心高家楼村马张山新建生产道路项目</t>
  </si>
  <si>
    <t>混凝土道路硬化441m宽3米，厚0.18米，路基厚0.18米</t>
  </si>
  <si>
    <t>绥德县2022年高标准农田中角镇中角村小里子山新建生产道路项目</t>
  </si>
  <si>
    <t>混凝土道路硬化328m宽3米，厚0.18米，路基厚0.18米</t>
  </si>
  <si>
    <t>该项目产权归村集体所有，资产属于公益性资产，资产移交后由村委会进行后期管护。通过通户道路硬化提高生产生活条件，改善出行道路质量，便于生活生产，提高群众生活幸福指数，预计带动全村182户，其中脱贫户66户农户增收，巩固脱贫成果</t>
  </si>
  <si>
    <t>中角村</t>
  </si>
  <si>
    <t>2023年绥德县中角镇延家村小杂粮园区道路硬化</t>
  </si>
  <si>
    <t>粮食产业园区混凝土道路硬化1.67公里，宽3.5米，厚0.18米，路基0.18米</t>
  </si>
  <si>
    <t>通过产业发展措施，完善产业配套设施，方便432户（其中脱贫户175户）生产生活。该项目产权归村集体所有，资产属于公益性资产，资产移交后由村委会进行后期管护。</t>
  </si>
  <si>
    <t>延家沟村</t>
  </si>
  <si>
    <t>材料费、安装费、人工费等</t>
  </si>
  <si>
    <t>2023年绥德县薛家峁镇李家湾村小杂粮园区道路硬化</t>
  </si>
  <si>
    <t>粮食产业园区混凝土道路硬化810米，宽3.5米，厚0.18米，路基0.18米</t>
  </si>
  <si>
    <t>通过产业发展措施，完善产业配套设施，方便220户（其中脱贫户75户）生产生活。该项目产权归村集体所有，资产属于公益性资产，资产移交后由村委会进行后期管护。</t>
  </si>
  <si>
    <t>2023年绥德县名州镇亢家沟村李家梁自然村村苹果及巴杏园区生产道路硬化</t>
  </si>
  <si>
    <t>粮食产业园区混凝土混凝土道路硬化750米，宽3.5米，厚0.18米，路基0.18米</t>
  </si>
  <si>
    <t>通过产业发展措施，完善产业配套设施，方便98户（其中脱贫户35户）生产生活。该项目产权归村集体所有，资产属于公益性资产，资产移交后由村委会进行后期管护。</t>
  </si>
  <si>
    <t>亢家沟村</t>
  </si>
  <si>
    <t>2023年艽园便民服务中心三角坪村生产道路硬化项目</t>
  </si>
  <si>
    <t>混凝土道路硬化840米，宽3.5米，厚0.18米，路基0.18米</t>
  </si>
  <si>
    <t>通过产业发展措施，完善产业配套设施，方便156户（其中脱贫户72户）生产生活。该项目产权归村集体所有，资产属于公益性资产，资产移交后由村委会进行后期管护。</t>
  </si>
  <si>
    <t>2023年绥德县四十里铺镇付家沟村至马兴庄村道路硬化项目</t>
  </si>
  <si>
    <t>混凝土道路硬化850米，宽3.5米，厚0.18米，路基0.18米</t>
  </si>
  <si>
    <t>通过产业发展措施，完善产业配套设施，方便163户（其中脱贫户93户）生产生活。该项目产权归村集体所有，资产属于公益性资产，资产移交后由村委会进行后期管护。</t>
  </si>
  <si>
    <t>付家沟村</t>
  </si>
  <si>
    <t>2023年绥德县吉镇镇吉镇村生产道路硬化</t>
  </si>
  <si>
    <t>混凝土道路硬化790公里，宽3.5米，厚0.18米，路基0.18米</t>
  </si>
  <si>
    <t>通过产业发展措施，完善产业配套设施，方便203户（其中脱贫户79户）生产生活。该项目产权归村集体所有，资产属于公益性资产，资产移交后由村委会进行后期管护。</t>
  </si>
  <si>
    <t>2023年绥德县白家硷镇雁南村小杂粮园区生产道路硬化</t>
  </si>
  <si>
    <t>混凝土道路硬化800米，宽3.5米，厚0.18米，路基0.18米</t>
  </si>
  <si>
    <t>通过产业发展措施，完善产业配套设施，方便206户（其中脱贫户96户）生产生活。该项目产权归村集体所有，资产属于公益性资产，资产移交后由村委会进行后期管护。</t>
  </si>
  <si>
    <t>雁南村</t>
  </si>
  <si>
    <t>2023年绥德县满堂川镇柏树岔村王家沟村生产道路硬化</t>
  </si>
  <si>
    <t>道混凝土路硬化620米，宽3.5米，厚0.15米，路基0.18米</t>
  </si>
  <si>
    <t>通过产业发展措施，完善产业配套设施，方便89户（其中脱贫户46户）生产生活。该项目产权归村集体所有，资产属于公益性资产，资产移交后由村委会进行后期管护。</t>
  </si>
  <si>
    <t>2023年绥德县满堂川镇文化山存申家峁自然村</t>
  </si>
  <si>
    <t>粮食产业园区混凝土道路硬化860米，宽3.5米，厚0.18米，路基0.18米</t>
  </si>
  <si>
    <t>通过产业发展措施，完善产业配套设施，方便93户（其中脱贫户75户）生产生活。该项目产权归村集体所有，资产属于公益性资产，资产移交后由村委会进行后期管护。</t>
  </si>
  <si>
    <t>文化山村</t>
  </si>
  <si>
    <t>2023年绥德县田庄镇延家沟村苹果产业园区道路硬化</t>
  </si>
  <si>
    <t>粮食产业园区混凝土混凝土道路硬化600米，宽3.5米，厚0.18米</t>
  </si>
  <si>
    <t>通过产业发展措施，完善产业配套设施，方便220户（其中脱贫户43户）生产生活。该项目产权归村集体所有，资产属于公益性资产，资产移交后由村委会进行后期管护。</t>
  </si>
  <si>
    <t>2023年绥德县中角镇郝家坪村粮食产业道路硬化工程建设项目</t>
  </si>
  <si>
    <t>粮食产业园区混凝土道路硬化1公里，宽3.5米，厚0.18米，路基0.18米</t>
  </si>
  <si>
    <t>通过产业发展措施，完善产业配套设施，方便106户（其中脱贫户62户）生产生活。该项目产权归村集体所有，资产属于公益性资产，资产移交后由村委会进行后期管护。</t>
  </si>
  <si>
    <t>郝家坪村</t>
  </si>
  <si>
    <t>2023年绥德县薛家峁镇何家沟村至崔家湾张家岔村道路硬化项目</t>
  </si>
  <si>
    <t>混凝土道路硬化2.24公里，宽3.5米，厚0.15米，路基0.15米</t>
  </si>
  <si>
    <t>通过产业发展措施，完善产业配套设施，方便261户（其中脱贫户73户）生产生活。该项目产权归村集体所有，资产属于公益性资产，资产移交后由村委会进行后期管护。</t>
  </si>
  <si>
    <t>何家沟村</t>
  </si>
  <si>
    <t>2023年绥德县田庄镇田家沟村生产道路硬化</t>
  </si>
  <si>
    <t>通过产业发展措施，完善产业配套设施，方便93户（其中脱贫户47户）生产生活。该项目产权归村集体所有，资产属于公益性资产，资产移交后由村委会进行后期管护。</t>
  </si>
  <si>
    <t>田家沟村</t>
  </si>
  <si>
    <t>2023年绥德县石家湾镇史家湾村道路硬化项目</t>
  </si>
  <si>
    <t>捞柴沟的村组道路混凝土硬化200米，宽3.5米，厚0.10米</t>
  </si>
  <si>
    <t>该项目产权归村集体所有，资产属公益性资产，资产移交后由村集体进行后期管护改善农村出行条件，使得53户群众受益</t>
  </si>
  <si>
    <t>史家湾村</t>
  </si>
  <si>
    <t>史家湾村村委</t>
  </si>
  <si>
    <t>2023年绥德县名州镇踊跃村桃产业基地道路硬化项目</t>
  </si>
  <si>
    <t>桃产业基地道路混凝土硬化3公里，宽4米，厚0.18米，路基0.18米</t>
  </si>
  <si>
    <t>该项目产权归村集体所有，资产属于公益性资产，资产移交后由村委会进行后期管护。通过产业发展措施，完善产业配套设施，方便220户（其中脱贫户75户）生产生活。</t>
  </si>
  <si>
    <t>踊跃村</t>
  </si>
  <si>
    <t>绥德县中角镇前坪村（后坪自然村）拦峁咀淤地坝除险加固工程</t>
  </si>
  <si>
    <t>加固加高坝体3.7米，新建涵卧管长44米，新建明渠长44m、宽0.6m、高0.6m；土方3.5万m3，砼240m3</t>
  </si>
  <si>
    <t>通过项目的设施，改善土壤，保护农田，提高产量，促进群众增收，合理利用水资源及治理黄土沟壑，改善生态环境等效益，项目优先脱贫户种植，使得96户群众增收受益，确保22户脱贫户年均户增收1200元。资产产权归属为中角镇后任家山村村集体经济组织所有，资产属于公益性资产，资产移交后由该村村集体经济组织进行管护。</t>
  </si>
  <si>
    <t>材料费、人工费、机械费、绿化费等</t>
  </si>
  <si>
    <t>83</t>
  </si>
  <si>
    <t>2023年绥德县田庄镇紫柏湾村延民区饮水设施项目</t>
  </si>
  <si>
    <t>新建水塔一座100T，水井一口深20米，维修灌溉渠道50米，维修坝地一处保护饮水管网及水井</t>
  </si>
  <si>
    <t>该项目产权归村集体所有，资产属公益性资产，资产移交后由村集体进行后期管护，通过新建水源井，增加水量，完善基础设施建设，完善全村230户居民饮水安全问题。</t>
  </si>
  <si>
    <t>紫柏湾村村委</t>
  </si>
  <si>
    <t>84</t>
  </si>
  <si>
    <t>绥德县2023年四十里铺镇谢家沟村供水保障工程</t>
  </si>
  <si>
    <t>新建检查井122个，检查井高1.5米，底部直径1.5米，铺设供水管网（1.6mpa div75管4400米，1.6mpa div63管700米，1.6mpa div50管1300米，1.6mpa div40管1400米，1.6mpa div32管3880米，1.6mpa div25管22200米），安装智能水表450个。</t>
  </si>
  <si>
    <t>通过更换管网，完善基础设施建设，提高农户饮水方便程度，确保饮水安全，解决245户饮水问题。资产产权归属为十里铺镇谢家沟村，资产属于公益性资产，资产移交后由该村村集体经济组织进行管护。</t>
  </si>
  <si>
    <t>谢家沟村</t>
  </si>
  <si>
    <t>93</t>
  </si>
  <si>
    <t>材料费、人工费、机械费、安装费等</t>
  </si>
  <si>
    <t>2023年白家硷镇白家硷村标准公厕项目</t>
  </si>
  <si>
    <t>新建高标准公厕建设1座，模式：3+1+1 环保卫生间，规格：长 8530*宽 2270*高 3100mm</t>
  </si>
  <si>
    <t>2023年3月-2023年7月</t>
  </si>
  <si>
    <t>建设公厕，改善当地环境卫生问题，受益全村及过路群众。预计受益115户208人，其中周边脱贫户88户153人。该项目产权归村集体所有，资产属公益性资产，资产移交后由村集体进行后期管护</t>
  </si>
  <si>
    <t>2023年崔家湾镇朱家寨村标准公厕项目</t>
  </si>
  <si>
    <t>建设公厕，改善当地环境卫生问题，受益全村及过路群众。预计受益156户310人，其中周边脱贫户98户156人。该项目产权归村集体所有，资产属公益性资产，资产移交后由村集体进行后期管护</t>
  </si>
  <si>
    <t>2023年四十里铺镇后街村标准公厕项目</t>
  </si>
  <si>
    <t>建设公厕，改善当地环境卫生问题，受益全村及过路群众。预计受益144户288人，其中周边脱贫户88户136人。该项目产权归村集体所有，资产属公益性资产，资产移交后由村集体进行后期管护</t>
  </si>
  <si>
    <t>后街村</t>
  </si>
  <si>
    <t>2023年中角镇刘家川村标准公厕项目</t>
  </si>
  <si>
    <t>2023年3月-2023年8月</t>
  </si>
  <si>
    <t>通过建设高标准的公厕，解决村民及游客的公共卫生问题，受益全村及过路群众。预计受益318户1208人，其中周边脱贫户58户140人。该项目产权归村集体所有，资产属公益性资产，资产移交后由村集体进行后期管护</t>
  </si>
  <si>
    <t>刘家川村</t>
  </si>
  <si>
    <t>2023年韭园中心韭园村标准公厕项目</t>
  </si>
  <si>
    <t>2023年3月-2023年9月</t>
  </si>
  <si>
    <t>通过建设高标准的公厕，解决村民及游客的公共卫生问题，受益全村及过路群众。预计受益518户1508人，其中周边脱贫户65户143人。该项目产权归村集体所有，资产属公益性资产，资产移交后由村集体进行后期管护</t>
  </si>
  <si>
    <t>韭园村</t>
  </si>
  <si>
    <t>2023年田庄镇田庄村标准公厕项目</t>
  </si>
  <si>
    <t>2023年3月-2023年10月</t>
  </si>
  <si>
    <t>通过建设高标准的公厕，解决村民及游客的公共卫生问题，受益全村及过路群众。预计受益526户1531人，其中周边脱贫户78户154人。该项目产权归村集体所有，资产属公益性资产，资产移交后由村集体进行后期管护</t>
  </si>
  <si>
    <t>田庄村</t>
  </si>
  <si>
    <t>2023年满堂川镇郭家沟村人居环境整治项目</t>
  </si>
  <si>
    <t>垃圾清理1500方，购置垃圾桶10个，维修塌方石挡墙45米，道路沿线治理300米</t>
  </si>
  <si>
    <t>该项目产权归村集体所有，资产属于公益性资产，资产移交后由村委会进行后期管护。通过郭家沟村人居环境治理，提升村容村貌，改善景区及周边卫生情况，使景区及周边居民生活满意度大幅提升，游客满意度大幅提升，预计带动全村405户农户增收辐射效益其中110户脱贫户</t>
  </si>
  <si>
    <t>2023年义合镇霍家坪村人居环境综合改造提升项目</t>
  </si>
  <si>
    <t>清理垃圾1000方，垃圾桶20个，道路沿线治理1公里</t>
  </si>
  <si>
    <t>该项目产权归村集体所有，资产属于公益性资产，资产移交后由村委会进行后期管护。通过人居环境综合改造提升项目提高宜居条件，改善村容村貌，便于生活生产，凸显美丽乡村特色亮点，提高群众生活幸福指数，预计带动全村279户，其中脱贫户82户农户增收，巩固脱贫成果</t>
  </si>
  <si>
    <t>绥德县就业服务中心设施提升改造项目</t>
  </si>
  <si>
    <t>改造室内水电、室外排水约500米，铺设PVC160G管道约500米，园区道路路基平整长约40米，宽约10米，高8米，等基础处设施改造。</t>
  </si>
  <si>
    <t>设施提升改造后进一步提升就业服务中心就业吸纳能力，预计增加就业岗位约200个，促进搬迁群众就业。该项目资产属于公益性资产，资产移交后由绥德县就业服务中心进行后期管护,产权属绥德县就业服务中心所有。</t>
  </si>
  <si>
    <t>绥德县重点项目服务中心</t>
  </si>
  <si>
    <t>五里湾集中安置点农产品交易便民场所项目</t>
  </si>
  <si>
    <t>新建农产品交易便民场所和就业信息平台，混凝土硬化场地约2000平方米厚0.15米，改造房屋30间690平方米，铺设地板、粉刷墙面、保温等设施建设。</t>
  </si>
  <si>
    <t>农产品交易便民场所设施改善后将优先为五里湾和景园小区安置点157户搬迁户服务，方便搬迁户的农产品交易；就业信息平台通过就业信息发布收集，预计可以为157户搬迁户服务，促进就业进一步提高搬迁户的收入。该项目资产属于公益性资产，资产移交后由五里湾村委会进行后期管护,产权属五里湾村委会所有。</t>
  </si>
  <si>
    <t>五里湾村</t>
  </si>
  <si>
    <t>安置点就业园区基础设施改造项目</t>
  </si>
  <si>
    <t>园区新建机井1口预计深度200米水泵7.5KW1台，50PE水管300米；天然气改造2台80调压箱，2台G25罗茨流量计，1台80A涡轮流量计，5台G6超声波燃气表，6台防爆电磁阀，报警器系统，以及80、50、40、25燃气管道等基础设施改造。</t>
  </si>
  <si>
    <t>完善园区的供水及燃气设施后将解决园区生产生活用水和园区社区工厂的运行，促进企业入驻，预计增加就业岗位约100个，促进周边4个集中安置点搬迁群众就业，增加务工收入。该项目资产属于公益性资产，资产移交后由园区进行后期管护,产权属就业园区所有。</t>
  </si>
  <si>
    <t>绥德县名州镇上郡路社区公共服务中心后扶项目</t>
  </si>
  <si>
    <t>建设社区公共服务中心：“一站式”社区，约600平方米，装饰板隔断墙69.73㎡；地面、吊顶526.04㎡；外墙面保温、真石漆219.76㎡；木饰面板、铝塑板墙面655.36+67.3㎡；门樘、窗78.27㎡；门头招牌39.04㎡、雨棚64.68㎡；燃气采暖炉规格：3.5KW  4台；地暖526.04㎡；送风系统1套；完成警务室，司法调解室，就业，上学等综合服务设施建设。</t>
  </si>
  <si>
    <t>上郡路社区公共服务中心建成后将补齐就业、就学、就医养老、防返贫监测帮扶、法律咨询、纠纷调解、助残等服务功能，进一步提升社区综合服务能力，将更好的为401户1522人搬迁群众服务，促进社会融入，该项目资产属于公益性资产，资产移交后由上郡路社区进行后期管护,产权属上郡路社区所有。</t>
  </si>
  <si>
    <t>五里湾安置点便民驿站建设项目</t>
  </si>
  <si>
    <t>改造房屋2间约50平方米，隔断24.8㎡；铝合金隔断28.85㎡；吊顶64㎡；铝顶66㎡；墙面78.6㎡；断桥窗子8.65㎡；壁挂炉1台；</t>
  </si>
  <si>
    <t>建成后将促进五里湾安置点的搬迁群众社会融入，优化提升安置点内设施，更好的让搬迁户享受到城市的便利，将更好为76户搬迁户服务。该项目资产属于公益性资产，资产移交后由张家砭社区进行后期管护,产权属张家砭社区所有。</t>
  </si>
  <si>
    <t>张家砭社区</t>
  </si>
  <si>
    <t>2023年绥德县张家砭镇郝家桥村农业产业基地建设产业配套项目</t>
  </si>
  <si>
    <t>土壤改良80亩，新修梯田80亩，绿色防控措施，等设计、预算、决算、监理、上图入库，耕地质量评定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</si>
  <si>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25户52人受益，其中土地流转向脱贫户倾斜，每亩流转费增加15元，带动脱贫户和监测户18户30人，人均年增收2500元</t>
  </si>
  <si>
    <t>土壤改良305亩，节水灌溉工程（维修现状集水池1座，配电房1个，配水管网4187m），配电工程（潜水泵1台、配电柜1个、三项输变电线等）</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</si>
  <si>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32户56人受益，其中土地流转向脱贫户倾斜，每亩流转费增加15元，带动脱贫户和监测户15户33人，人均年增收2500元</t>
  </si>
  <si>
    <t>砚池高村</t>
  </si>
  <si>
    <t>2023年绥德县中角镇景家沟村农业产业基地建设产业配套项目</t>
  </si>
  <si>
    <t>土壤改良240亩，节水灌溉工程（新建井房1座，DN75上水钢管180m），配电工程（潜水泵1台、配电柜1个、三项输变电线等），绿色防控措施、预算、决算、监理、上图入库，耕地质量评定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</si>
  <si>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35户72人受益，其中土地流转向脱贫户倾斜，每亩流转费增加15元，带动脱贫户和监测户17户35人，人均年增收2500元</t>
  </si>
  <si>
    <t>景家沟村</t>
  </si>
  <si>
    <t>2023年绥德县中角镇郭家坪村农业产业基地建设产业配套项目</t>
  </si>
  <si>
    <t>土壤改良100亩，节水灌溉工程（新建井房1座，DN75上水钢管150m，配水管网1713m），配电工程（潜水泵1台、配电柜1个、三项输变电线等），绿色防控措施等、预算、决算、监理、上图入库，耕地质量评定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</si>
  <si>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30户62人受益，其中土地流转向脱贫户倾斜，每亩流转费增加15元，带动脱贫户和监测户15户33人，人均年增收2500元</t>
  </si>
  <si>
    <t>郭家坪村</t>
  </si>
  <si>
    <t>2023年绥德县薛家河镇薛家坪村农业产业基地建设产业配套项目</t>
  </si>
  <si>
    <t>土壤改良568亩，水泵2台，节水灌溉工程（进水前池（50m3）4座，配电房2个，DN75上水钢管1600m，200t高位水池2座），配电工程（潜水泵2台、配电柜2个、三项输变电线、高压线等），绿色防控措施等、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</si>
  <si>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35户72人受益，其中土地流转向脱贫户倾斜，每亩流转费增加15元，带动脱贫户和监测户20户43人，人均年增收2500元</t>
  </si>
  <si>
    <t>薛家河</t>
  </si>
  <si>
    <t>薛家坪村</t>
  </si>
  <si>
    <t>2023年绥德县薛家河镇高家沟村农业产业基地建设产业配套项目</t>
  </si>
  <si>
    <t>土壤改良1157亩，水泵4台，节水灌溉工程（进水前池（50m3）2座，配电房3个，DN75上水钢管2050m，DN75上水PE管1100m，200t高位水池6座），配电工程（潜水泵2台、配电柜2个、三项输变电线、高压线、变压器2台等），绿色防控措施等、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</si>
  <si>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35户72人受益，其中土地流转向脱贫户倾斜，每亩流转费增加15元，带动脱贫户和监测户22户48人，人均年增收2500元</t>
  </si>
  <si>
    <t>2023年绥德县义合镇贺家园则村农业产业基地建设产业配套项目</t>
  </si>
  <si>
    <t>土壤改良627亩，节水灌溉工程（进水前池（50m3）1座，配电房1个，DN75上水钢管1070m，Φ75上水PE管3000m，200t高位水池3座），配电工程（潜水泵1台、配电柜1个、三项输变电线、高压线、变压器1台等），绿色防控措施等、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</si>
  <si>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38户75人受益，其中土地流转向脱贫户倾斜，每亩流转费增加15元，带动脱贫户和监测户21户40人，人均年增收2500元</t>
  </si>
  <si>
    <t>贺家园则村</t>
  </si>
  <si>
    <t>2023年绥德县义合镇霍家川村农业产业基地建设产业配套项目</t>
  </si>
  <si>
    <t>土壤改良174亩，节水灌溉工程（水泵1台，进水前池（50m3）1座，配电房1个，DN75上水钢管1000m，200t高位水池1座），配电工程（潜水泵1台、配电柜1个、三项输变电线、高压线、变压器1台等），绿色防控措施、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</si>
  <si>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32户65人受益，其中土地流转向脱贫户倾斜，每亩流转费增加15元，带动脱贫户和监测户18户37人，人均年增收2500元</t>
  </si>
  <si>
    <t>2023年绥德县名州镇邓家楼村农业产业基地建设产业配套项目</t>
  </si>
  <si>
    <t>土壤改良500亩，预制D50U型渠3680m，绿色防控措施等设计、预算、决算、监理、上图入库，耕地质量评定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</si>
  <si>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35户78人受益，其中土地流转向脱贫户倾斜，每亩流转费增加15元，带动脱贫户和监测户21户46人，人均年增收2500元</t>
  </si>
  <si>
    <t>邓家楼村</t>
  </si>
  <si>
    <t>2023年绥德县名州镇芋则沟村农业产业基地建设产业配套项目</t>
  </si>
  <si>
    <t>土壤改良700亩，预制D50U型渠2837m，绿色防控措施等设计、预算、决算、监理、上图入库，耕地质量评定、预算、决算、监理、上图入库，耕地质量评定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</si>
  <si>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38户75人受益，其中土地流转向脱贫户倾斜，每亩流转费增加15元，带动脱贫户和监测户25户53人，人均年增收2500元</t>
  </si>
  <si>
    <t>芋则沟村</t>
  </si>
  <si>
    <t>2023年绥德县名州镇郝家沟村农业产业基地建设产业配套项目</t>
  </si>
  <si>
    <t>土壤改良700亩，预制D50U型渠4880m，绿色防控措施等设计、预算、决算、监理、上图入库，耕地质量评定</t>
  </si>
  <si>
    <t>2023年绥德县四十里铺镇郝家沟村农业产业基地建设产业配套项目</t>
  </si>
  <si>
    <t>土壤改良300亩，预制D50U型渠2998m，绿色防控措施等设计、预算、决算、监理、上图入库，耕地质量评定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</si>
  <si>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35户78人受益，其中土地流转向脱贫户倾斜，每亩流转费增加15元，带动脱贫户和监测户22户46人，人均年增收2500元</t>
  </si>
  <si>
    <t>2023年绥德县四十里铺镇祁家沟村农业产业基地建设产业配套项目</t>
  </si>
  <si>
    <r>
      <rPr>
        <sz val="14"/>
        <rFont val="宋体"/>
        <charset val="134"/>
        <scheme val="major"/>
      </rPr>
      <t>土壤改良293亩，节水灌溉工程（进水前池（50m</t>
    </r>
    <r>
      <rPr>
        <vertAlign val="superscript"/>
        <sz val="14"/>
        <rFont val="宋体"/>
        <charset val="134"/>
        <scheme val="major"/>
      </rPr>
      <t>3</t>
    </r>
    <r>
      <rPr>
        <sz val="14"/>
        <rFont val="宋体"/>
        <charset val="134"/>
        <scheme val="major"/>
      </rPr>
      <t>）1座，配电房1个，DN75上水钢管20m，配水管网2205m），配电工程（潜水泵1台、配电柜1个、三项输变电线等），绿色防控措施等设计、预算、决算、监理、上图入库，耕地质量评定</t>
    </r>
  </si>
  <si>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33户66人受益，其中土地流转向脱贫户倾斜，每亩流转费增加15元，带动脱贫户和监测户18户38人，人均年增收2500元</t>
  </si>
  <si>
    <t>祁家沟村</t>
  </si>
  <si>
    <t>绥德县2023年度统筹整合财政涉农资金项目明细表</t>
  </si>
  <si>
    <t>1</t>
  </si>
  <si>
    <t>2023年绥德县种植业到户产业补助项目</t>
  </si>
  <si>
    <t>用于脱贫户和监测帮扶户发展高品质种植业（苹果、核桃、小杂粮、小杂果、蔬菜、红枣等），到户产业补助1000户，按照产业实施细则标准补助，当年新栽植山地苹果等经济林果每亩补助1000元；当年种植谷子、高粱、玉米、薯类、油料和经济作物以及其他粮食作物，每亩补贴120元；当年新增种植中药材，每亩补贴300元；当年新栽培食用菌，每个菌棒补贴3元；每户最高补助5000元。</t>
  </si>
  <si>
    <t>按照产业实施细则进行奖补，确保1000户脱贫户和监测帮扶户收入稳定超过7000元；资产属到户类资产，产权归农户本人所有，资产管护由农户自行承担。</t>
  </si>
  <si>
    <t>到户奖补</t>
  </si>
  <si>
    <t>2</t>
  </si>
  <si>
    <t>2023年度白家硷镇香瓜示范提升产业项目</t>
  </si>
  <si>
    <t>白家硷镇试验99亩引进试验示范种植香瓜，每亩补助3000元，通过试验种植，提高香瓜品质，配方施肥，针对肥料的需求不同，分别在定植期、抽蔓期、坐瓜期、膨瓜期、转色上糖期提供相对应的肥料提升品质，提高价值。</t>
  </si>
  <si>
    <t>选择地块主要优先选择有脱贫户的地块，务工工资脱贫户的工资高于一般户每天20元；脱贫户种植产生的收益归脱贫户所有。通过试验种植，提高香瓜品质，配方施肥，针对肥料的需求不同，分别在定植期、抽蔓期、坐瓜期、膨瓜期、转色上糖期提供相对应的肥料提升品质，提高价值，保障种植增收。确保88户群众收入增加，其中60户脱贫人口和监测帮扶人口收入超过6000元；资产属到户类资产，产权归农户本人所有，资产管护由农户自行承担。</t>
  </si>
  <si>
    <t>海满坪村、郝家坪村</t>
  </si>
  <si>
    <t>各相关镇（中心）</t>
  </si>
  <si>
    <t>2023年度薛家峁镇香瓜示范提升产业项目</t>
  </si>
  <si>
    <t>薛家峁镇81亩引进试验示范种植香瓜，每亩补助3000元，通过试验种植，提高香瓜品质，配方施肥，针对肥料的需求不同，分别在定植期、抽蔓期、坐瓜期、膨瓜期、转色上糖期提供相对应的肥料提升品质，提高价值。</t>
  </si>
  <si>
    <t>选择地块主要优先选择有脱贫户的地块，务工工资脱贫户的工资高于一般户每天20元；脱贫户种植产生的收益归脱贫户所有。通过试验种植，提高香瓜品质，配方施肥，针对肥料的需求不同，分别在定植期、抽蔓期、坐瓜期、膨瓜期、转色上糖期提供相对应的肥料提升品质，提高价值，保障种植增收。确保65户群众收入增加，其中45户脱贫人口和监测帮扶人口收入超过6000元；资产属到户类资产，产权归农户本人所有，资产管护由农户自行承担。</t>
  </si>
  <si>
    <t>新家茆村、贺家园则村、许家坪村</t>
  </si>
  <si>
    <t>2023年度中角镇香瓜示范提升产业项目</t>
  </si>
  <si>
    <t>中角30亩引进试验示范种植香瓜，每亩补助3000元，通过试验种植，提高香瓜品质，配方施肥，针对肥料的需求不同，分别在定植期、抽蔓期、坐瓜期、膨瓜期、转色上糖期提供相对应的肥料提升品质，提高价值。</t>
  </si>
  <si>
    <t>选择地块主要优先选择有脱贫户的地块，务工工资脱贫户的工资高于一般户每天20元；脱贫户种植产生的收益归脱贫户所有。通过试验种植，提高香瓜品质，配方施肥，针对肥料的需求不同，分别在定植期、抽蔓期、坐瓜期、膨瓜期、转色上糖期提供相对应的肥料提升品质，提高价值，保障种植增收。确保52户群众收入增加，其中25户脱贫人口和监测帮扶人口收入超过6000元；资产属到户类资产，产权归农户本人所有，资产管护由农户自行承担。</t>
  </si>
  <si>
    <t>2023年绥德县薛家河镇新品种高粱种植项目</t>
  </si>
  <si>
    <t>推广高粱新品种3万亩，统一采购发放优良品种，充分发挥优良品种的增产增收增效作用，推进旱作农业高质量发展。</t>
  </si>
  <si>
    <t>该项目发放对象为村集体经济组织或有脱贫户占股的专业合作社发放优良品种，通过该项目实现的收益，给脱贫户多分红0.5个股份；通过品种改良，亩均增收300斤，直接带动589户1528人均年收入增加，其中269户673人脱贫人口和监测帮扶人口人均年收入超过6000元，普通农户人均年收入增加4500元以上；资产属到户类资产，产权归农户本人所有，资产管护由农户自行承担。（该项目为跨区域项目）</t>
  </si>
  <si>
    <t>薛家河村、周家桥等14个村</t>
  </si>
  <si>
    <t>种子采购费用</t>
  </si>
  <si>
    <t>2023年绥德县新品种高粱种植项目</t>
  </si>
  <si>
    <t>该项目发放对象为村集体经济组织或有脱贫户占股的专业合作社发放优良品种，通过该项目实现的收益，给脱贫户多分红0.5个股份；通过品种改良，亩均增收300斤，直接带动789户1628人均年收入增加，其中310户973人脱贫人口和监测帮扶人口人均年收入超过6000元，普通农户人均年收入增加4500元以上；资产属到户类资产，产权归农户本人所有，资产管护由农户自行承担。（该项目为跨区域项目）</t>
  </si>
  <si>
    <t>中角村、董家山等12个村</t>
  </si>
  <si>
    <t>2023年绥德县白家硷镇新品种改良种植项目</t>
  </si>
  <si>
    <t>蔬菜、马铃薯品种改良0.5万亩，统一采购发放优良品种，充分发挥优良品种的增产增收增效作用</t>
  </si>
  <si>
    <t>该项目发放对象为村集体经济组织或有脱贫户占股的专业合作社发放优良品种，通过该项目的收益，给脱贫户多分红0.5个股份，通过品种改良，亩均增收300斤，增加农民收入，带动350户880人均年收入增加，186户358脱贫人口和监测帮扶人口人均年收入超过6000元，普通农户人均年收入增加4500元以上；资产属到户类资产，产权归农户本人所有，资产管护由农户自行承担。（该项目为跨区域项目）</t>
  </si>
  <si>
    <t>高家渠、马家砭、白家硷等18个村</t>
  </si>
  <si>
    <t>2023年绥德县乡镇新品种改良种植项目</t>
  </si>
  <si>
    <t>全县蔬菜、马铃薯品种改良0.5万亩，统一采购发放优良品种，充分发挥优良品种的增产增收增效作用</t>
  </si>
  <si>
    <t>该项目发放对象为村集体经济组织或有脱贫户占股的专业合作社发放优良品种，通过该项目的收益，给脱贫户多分红0.5个股份，通过品种改良，亩均增收300斤，增加农民收入，带动550户1268人均年收入增加，156户312脱贫人口和监测帮扶人口人均年收入超过6000元，普通农户人均年收入增加4500元以上；资产属到户类资产，产权归农户本人所有，资产管护由农户自行承担。（该项目为跨区域项目）</t>
  </si>
  <si>
    <t>崔家湾、苏家圪坨等16个村</t>
  </si>
  <si>
    <t>9</t>
  </si>
  <si>
    <t>绥德县2023年乡镇苹果产业管护提升项目</t>
  </si>
  <si>
    <t>由新型经营主体实施2万亩苹果产业管护提升补助资金，按照产业细则补助，每亩500元，根据《绥德县2023年产业帮扶实施细则》（绥巩衔发【2023】7号</t>
  </si>
  <si>
    <t>农业基础设施条件更加完善，通过项目的实施，增加脱贫户入股，务工，并向脱贫户倾斜，增加脱贫户工资收入（一般户每天100元，脱贫户每天120元），并入股分红（通过该项目的收益，脱贫户每股多分红100元），预计亩均增产300斤，带动1700户4250农户增收，其中脱贫户和监测户890户2225人增收500元；资产属到户类资产，产权归农户本人所有，资产管护由农户自行承担。</t>
  </si>
  <si>
    <t>名州镇、</t>
  </si>
  <si>
    <t>艽园村</t>
  </si>
  <si>
    <t>苹果管护项目</t>
  </si>
  <si>
    <t>10</t>
  </si>
  <si>
    <t>2023年绥德县四十里铺镇赵家砭大棚升级改造工程建设项目</t>
  </si>
  <si>
    <t>升级改造赵家砭60米*8米标准大棚82座，对大棚的背墙进行维修加固；更换覆膜82座等基础设施建设</t>
  </si>
  <si>
    <t>该项目产权归村集体所有，资产属于经营性资产，资产移交后由该村村集体经济组织依法经营管护。通过村民个户经营及大户、合作社承包经营等多种模式，收益归属村集体经济组织，完善产业配套基础设施，带动124户农户受益，其中82户脱贫户124人年增收6000元；按村集体经济管理章程，其中20%用于村产业发展，30%用于村公益公积金，50%用于村民分红（脱贫户和监测对象股份较一般农户每户1股，多占0.5股）。</t>
  </si>
  <si>
    <t>赵家砭村</t>
  </si>
  <si>
    <t>赵家砭村委</t>
  </si>
  <si>
    <t>11</t>
  </si>
  <si>
    <t>该项目产权归村集体所有，资产属于公益性资产，资产移交后由村委会进行后期管护。收益归村集体，预计年收益10万元，按村集体经济管理章程，其中20%用于村产业发展，30%用于村公益公积金，50%用于村民分红（脱贫户和监测对象股份较一般农户每户1股，多占0.5股）。带动全村456户，户均年增收100元，137户脱贫户年增收120元</t>
  </si>
  <si>
    <t>12</t>
  </si>
  <si>
    <t xml:space="preserve">一是“支部+村集体+农户”带动。以发展壮大村集体经济为目标，通过村集体经济组织为农户（优先脱贫户）提供统一服务，组织带动农户进行新品种技术种植和推广，以村集体经济统一对外，与企业打交道，签订订单，确定利益分配方式，维护成员的合法权益。直接带动全县农户受益，其中脱贫户不少于30%。
二是务工收入带动:在北方地区，玉米种植历史悠长，在实施过程中需要劳力投入大，在推广过程中，每年都雇佣农户（优先脱贫户中有劳动能力的村民）进行深翻土地、增施有机肥、土地规划、精细整地、适时播种、病虫害绿色防控、化学除草等环节务工,男女日均工资 150元,每年可带动农户受益，户均年增收约1000多元。                                                                                                                                                                                                                                                                                                                                                                                                                                                                                                                                                                                                                                                                                                                                                                                                                    
三是农户直接受益增收，改良品种是提升产量的重要途径之一。随着新品种的改良，玉米产量提高，品感提升，该技术具有广泛的适用性，便于播栽管理，有利于玉米的标准化、机械化生产，可直接促进农户亩增收800元。
四是在村集体经济收益分红过程中，对脱贫户进行适当倾斜，优先考虑。
五是通过一卡通方式直补到农户或专业合作社
</t>
  </si>
  <si>
    <t>2023年绥德县养殖业到户产业补助项目</t>
  </si>
  <si>
    <t>用于脱贫户和监测帮扶户发展高品质种植业发展养植业（牛、猪、羊、鸡等）到户产业补助1000户，按照产业实施细则标准补助，在上年养殖基数上，当年如无增加，养羊每只补助150元，养猪每头补助200元，养牛、驴等大型家畜每头补助1000元，养兔每只补助2.5元（5只以下不补），养家禽每只补助4元（5只以下不补），养蜂每箱补助50元，养蚕每张补助100元；在上年养殖基数上，当年如有增加，上年基数按上述标准补助后，新增部分养羊每只补助300元，养猪每头补助400元，养牛、驴等大型家畜每头补助2000元，养兔每只补助10元，养家禽每只补助10元，养蜂每箱补助200元，养蚕每张补助400元。每户最高补助5000元。</t>
  </si>
  <si>
    <t>14</t>
  </si>
  <si>
    <t>2023绥德县定仙墕镇王新、界首等村红枣低产改造工程项目</t>
  </si>
  <si>
    <t>红枣低产改造（品种改良）1000亩（其中脱贫户面积379亩），对枣树进行修剪，病虫害防治、松土、施肥。品种改良，亩均40株，每株嫁接4个接穗，每亩投资800元；截杆矮化、清理树枝每亩投资300元；绑枝、抹芽、剪枝每亩投资40元；翻地、锄草、扩穴（坡洼地枣园修筑鱼鳞坑，鱼鳞坑标准：200*80*60cm；滩地及梯田扩穴，直径为150cm。）、施肥（春季施腐熟的猪或羊、牛、鸡粪灰肥，每亩施1000千克；枣树放叶期挖坑增施红枣专用肥，每亩投资760元；无公害防治：枣树萌芽期在树枝悬挂粘虫板，每株悬挂一张；对树体主干涂白，涂白高度不低于70厘米；采用高效低毒无公害农药对枣园林业有害生物进行不低于2次的防治；对枣园内患枣疯病的枣树连根刨除，及时清出枣园，防止枣疯病的传播和蔓延，每亩投资300元；总计每亩投资2200元。</t>
  </si>
  <si>
    <t>该项目产权归个人所有，村集体集中管理，通过项目的实施，预计增加当地417户农民收入。一是红枣生产为劳动密集型产业，劳动力需求较大，优先脱贫户务工，增加工资性收入，按照每天工资120元，平均务工20-30天，可增加收入2400-3600元。二是木枣（旧品种红枣)市场售价为1-1.5元/每斤，新品种红枣柳选一号为鲜食制干兼用枣，每斤售价为8-10元，预计每亩产量为400斤，每亩增收2800元。三是可增加村集体收入。按村集体经济管理章程，其中20%用于村产业发展，30%用于村公益公积金，50%用于村民分红。一般农户1亩按照1股，脱贫户1亩按照1.5股分红；一般农户可增收3300元，脱贫户每户按2.5亩计算，户年均可增收5000元。</t>
  </si>
  <si>
    <t>王新村、界首村</t>
  </si>
  <si>
    <t>人工费、材料费、安装费</t>
  </si>
  <si>
    <t>15</t>
  </si>
  <si>
    <t>2023年绥德县枣林坪镇红枣标准示范园建设项目</t>
  </si>
  <si>
    <t>建设红枣标准示范园（品种改良）1500亩（其中脱贫户755亩），对枣树进行高接换头，嫁接新品种“柳选一号”鲜食枣。品种改良，亩均40株，每株嫁接4个接穗，每亩投资800元；截杆矮化、清理树枝每亩投资300元；绑枝、抹芽、剪枝每亩投资40元；翻地、锄草、扩穴（坡洼地枣园修筑鱼鳞坑，鱼鳞坑标准：200*80*60cm；滩地及梯田扩穴，直径为150cm。）、施肥（春季施腐熟的猪或羊、牛、鸡粪灰肥，每亩施1000千克；枣树放叶期挖坑增施红枣专用肥，每亩投资760元；无公害防治：枣树萌芽期在树枝悬挂粘虫板，每株悬挂一张；对树体主干涂白，涂白高度不低于70厘米；采用高效低毒无公害农药对枣园林业有害生物进行不低于2次的防治；对枣园内患枣疯病的枣树连根刨除，及时清出枣园，防止枣疯病的传播和蔓延，每亩投资300元；总计每亩投资2200元。</t>
  </si>
  <si>
    <t>该项目产权归村集体所有，资产属于公益性资产，资产移交后由村委会进行后期管护。通过村民个户经营及大户、合作社承包经营等多种模式，提高枣农经济收入，分红向脱贫户倾斜，带动当地1210户农户收入。一是脱贫户进入园区务工，按照每天工资120元，平均务工20-30天，可增加收入2400-3600元。二是木枣（旧品种红枣)市场售价为1-1.5元/每斤，新品种红枣柳选一号为鲜食制干兼用枣，每斤售价为8-10元，预计每亩产量为400斤，每亩增收2800元。三是一般农户1亩按照1股，脱贫户1每亩按照1.5股分红，脱贫户每户按2亩计算，户年均可增收4200元。四是按村集体经济管理章程，其中20%用于村产业发展，30%用于村公益公积金，50%用于村民分红。村集体经济也能得到发展。产权归村</t>
  </si>
  <si>
    <t>枣前坪、枣后坪、前阳山、桃园等村</t>
  </si>
  <si>
    <t>16</t>
  </si>
  <si>
    <t>由村集体组织实施酸枣嫁接200亩，用于枣树修剪、嫁接，施肥、管理及土地疏松等</t>
  </si>
  <si>
    <t>17</t>
  </si>
  <si>
    <t>该项目产权归村集体所有，资产属于公益性资产，通过个户经营及大户、合作社承包经营等多种模式，提高林农经济收入。一是脱贫户可进入园区务工，按照每天工资180元，平均务工10－15天，月可增收1800-2700元；可带动脱贫户8户户均增收12000元。二是林下种植谷类、豆类、薯类等农作物，按每亩收入800－1000元，2200亩可增收176－220万元，可带动农户321户年增收6800元。</t>
  </si>
  <si>
    <t>18</t>
  </si>
  <si>
    <t>该项目产权归村集体所有，资产属于公益性资产，通过村民个户经营及大户、合作社承包经营等多种模式，提高枣农经济收入，带动当地25户农户收入。一是脱贫户进入园区务工，按照每天工资180元，平均务工10天，月可增收1800元，可带动8户脱贫户，户均年收入10000元。二是木枣（旧品种红枣)市场售价为1-1.5元/每斤，新品种红枣柳选一号为鲜食制干兼用枣，每斤售价为8-10元，预计每亩产量为400斤，每亩增收2800－3600元。</t>
  </si>
  <si>
    <r>
      <rPr>
        <sz val="14"/>
        <color theme="1"/>
        <rFont val="仿宋_GB2312"/>
        <charset val="134"/>
      </rPr>
      <t>⑥</t>
    </r>
    <r>
      <rPr>
        <sz val="14"/>
        <rFont val="仿宋_GB2312"/>
        <charset val="134"/>
      </rPr>
      <t>光伏电站建设</t>
    </r>
  </si>
  <si>
    <r>
      <rPr>
        <sz val="14"/>
        <color theme="1"/>
        <rFont val="仿宋_GB2312"/>
        <charset val="134"/>
      </rPr>
      <t>④</t>
    </r>
    <r>
      <rPr>
        <sz val="14"/>
        <rFont val="仿宋_GB2312"/>
        <charset val="134"/>
      </rPr>
      <t>品牌打造和展销平台</t>
    </r>
  </si>
  <si>
    <t>19</t>
  </si>
  <si>
    <t>2023年绥德县白家硷镇海满坪村小杂粮种植基地蓄水灌溉工程项目</t>
  </si>
  <si>
    <t>修建长15米，宽5米，高7米的农田灌溉蓄水池，以及给水渠道修建，附属设施建设等。</t>
  </si>
  <si>
    <t>该项目产权归村集体所有，资产属于公益性资产，资产移交后由村委会进行后期管护。通过高标农田蓄水灌溉项目实施，极大的减少长流水的浪费，充分利用水资源，保障农作物灌溉需求，提高农田产量，带动125户脱贫户户均年增收500元。</t>
  </si>
  <si>
    <t>海满坪村</t>
  </si>
  <si>
    <t>海满坪村委</t>
  </si>
  <si>
    <t>20</t>
  </si>
  <si>
    <t>2023年白家硷镇郝家坪村标准化苹果园区项目</t>
  </si>
  <si>
    <t>苹果产园区发展林下经济种植1000亩；建立200吨水塔3座，配备管网2400米；混凝土硬化园区道路1500米，宽3.5米，厚0.18米；配送电力800米，建设园区劳作农具存储间5间</t>
  </si>
  <si>
    <t>该项目产权归村集体所有，资产属于公益性资产，资产移交后由村委会进行后期管护。通过完善苹果园区配套设施，进一步凸显村级特色产业，一方面增加村集体经济收入，另一方带动农户发展山地苹果特色产业，提高劳动生产力，带动210户脱贫户户均年增收2000元。</t>
  </si>
  <si>
    <t>21</t>
  </si>
  <si>
    <t>2023年绥德县白家硷镇马家砭村瓜果蔬菜育苗基地建设项目</t>
  </si>
  <si>
    <t>为芝麻蜜香瓜69个温室大棚保温、更换4m*8m*10复合芯保温层，大棚土壤实施磷铵高效复合肥进行改良，每个棚内配套实施长200m，管径￠12mm，壁厚0.4mm，内镶扁平滴头滴灌带改造；由龙头企业牵头建设4个智能棚80*8*10m用于培育蔬菜种苗，提高蔬菜整体质量及抗病毒性，租赁该村30个改造后的大棚建立育苗工厂基地，用于全县新品种瓜果蔬菜种苗提升，统一质量提高产量，提升品质。</t>
  </si>
  <si>
    <t>该项目产权归村集体所有，资产属于经营性资产，资产移交后由该村村集体经济组织依法经营管护。由龙头企业牵头建设4个智能棚，牵头租赁该村30个改造后的大棚建立育苗工厂基地，用于全县新品种瓜果蔬菜种苗提升，统一质量提高产量，提升品质，收益归属村集体经济组织，通过对日光温室大棚提质增效改造的实施，充分发挥大棚经济效益，带动周边农户310户增收，其中脱贫户101户，户年纯收增加入3000元，村集体年收入不低于15万元。按村集体经济管理章程，其中20%用于村产业发展，30%用于村公益公积金，50%用于村民分红（脱贫户和监测对象股份较一般农户每户1股，多占0.5股），脱贫户及监测户购买种苗每株减少0.1元。</t>
  </si>
  <si>
    <t>马家砭村</t>
  </si>
  <si>
    <t>22</t>
  </si>
  <si>
    <t>23</t>
  </si>
  <si>
    <t>24</t>
  </si>
  <si>
    <t>2023年绥德县崔家湾镇红薯育苗补贴项目</t>
  </si>
  <si>
    <t>对培育高剪苗的合作社按照补贴标准进行补贴补助56亩，服务全县薯农种植（市场价每株0.5-0.6元，绥德县内脱贫户、监测户购置每株0.2-0.26元，非脱贫户购置每株0.25-0.28元）；根据《绥德县2023年产业帮扶实施细则》联农带农新型经营主体帮扶项目“绥薯一号”红薯产业奖补“相关经营主体在县域内大力种植推广“绥薯一号”品种，当年进行传统育苗，为种植户低于市场价统一发放优质种苗，并与薯农签订相关服务合同，全程培训指导薯农按照技术规范种植，给予育苗补贴（大棚育苗6万元/亩），最高不超300万元。“政策标准补助</t>
  </si>
  <si>
    <t>通过种植高剪苗红薯作物，提升红薯产量，提高红薯品质，带动农户农作物出售增收，确保2000户群众收入增加，其中700户脱贫人口和监测帮扶人口收入超过7000元</t>
  </si>
  <si>
    <t>27</t>
  </si>
  <si>
    <t>80亩坝地种植玉米、高粱等作物，清理排水渠1200米，混凝土道路硬化450米，宽3米，厚0.15米</t>
  </si>
  <si>
    <t>28</t>
  </si>
  <si>
    <t>2023年绥德县艽园便民服务中心艽园村示范村盐碱地一号坝治理项目</t>
  </si>
  <si>
    <t>治理盐碱地一号坝200亩，下降溢洪道50米，铺设渗水管网1500米，用于种植新品种高粱及新品种蔬菜，由村集体租赁农户经营</t>
  </si>
  <si>
    <t>该项目产权归村集体所有，资产属于公益性资产，资产移交后由村委会进行后期管护。通过治理盐碱地，增加耕地面积，种植高粱、玉米等小杂粮，项目优先脱贫户种植，带动298户农户其中87户脱贫户发展产业，巩固脱贫发展，稳定脱贫户年均户增收1000元</t>
  </si>
  <si>
    <t>29</t>
  </si>
  <si>
    <t>2023年名州镇黑家坬村园区土地治理产业发展项目</t>
  </si>
  <si>
    <t>治理坝地38亩，用于种植高粱、玉米，修建排水渠200米，保护流域耕地面积80亩，修建砖插道路400米，宽3.5米，厚0.12米</t>
  </si>
  <si>
    <t>该项目产权归村集体所有，资产属于公益性资产，资产移交后由村委会进行后期管护。通过项目的实施，保护水土流失，增加农作物产量，带动农户254户受益，，项目优先脱贫户种植，其中脱贫户67户，户均年增收500元。</t>
  </si>
  <si>
    <t>黑家坬村</t>
  </si>
  <si>
    <t>黑家坬村委</t>
  </si>
  <si>
    <t>2023年绥德县义合镇墕头村山地苹果产业基地冷库场地硬化项目</t>
  </si>
  <si>
    <t>墕头村山地苹果产业基地冷库基地混凝土硬化5000平米，厚0.18米</t>
  </si>
  <si>
    <t>该项目产权归村集体所有，资产属于公益性资产，资产移交后由村委会进行后期管护。通过村民个户经营及大户、合作社承包经营等多种模式，完善产业配套基础设施，按村集体经济管理章程，其中20%用于村产业发展，30%用于村公益公积金，50%用于村民分红（脱贫户和监测对象股份较一般农户每户1股，多占0.5股），带动60户农户受益，其中带动40户脱贫户预计年收入增加4000元。</t>
  </si>
  <si>
    <t>墕头村委</t>
  </si>
  <si>
    <t>2023年绥德县薛家河镇朱麻硷村小杂粮种植基地道路硬化项目</t>
  </si>
  <si>
    <t>300亩小杂粮园区内生产道路混凝土硬化生产道路600米，宽3.5米，厚0.18米</t>
  </si>
  <si>
    <t>该项目产权归村集体所有，资产属于公益性资产，资产移交后由村委会进行后期管护。缩短出行时间，调高农作效率，通过小杂粮基地道路硬化，完善配套设施，提高小杂粮产量，促进农户增收，带动136户农户，其中脱贫户85户受益，缩短出行时间，调高农作效率，户均增加收入500元</t>
  </si>
  <si>
    <t>朱麻硷村</t>
  </si>
  <si>
    <t>朱麻硷村委</t>
  </si>
  <si>
    <t>2023年绥德县薛家峁镇宽坪则村巴杏产业园区配套设施项目</t>
  </si>
  <si>
    <t>700亩巴杏基地园区道路硬化建设(已挂果300亩):混凝土硬化道路1.5公里，宽3.5米，厚0.18米；</t>
  </si>
  <si>
    <t>该项目产权归村集体所有，资产属于公益性资产，资产移交后由村委会进行后期管护。通过完善产业配套设施，节约农民生活成本，便捷当地生产生活出行，减少交通运输成本，提高生产生活质量，138户脱贫户节约出行成本，户均年增收500元。</t>
  </si>
  <si>
    <t>宽坪则村</t>
  </si>
  <si>
    <t>宽坪则村委</t>
  </si>
  <si>
    <t>2023年绥德县薛家河镇雷家峁村苹果产业园区提质增效项目</t>
  </si>
  <si>
    <t>雷家峁苹果产业园区提质增效3025亩，区域内全部实施高头换接，加固维修园区8公里水毁产业道路</t>
  </si>
  <si>
    <t>该项目产权归村集体所有，资产属于公益性资产，资产移交后由村委会进行后期管护。节约农民生活成本，便捷当地生产生活出行，减少交通运输成本，提高生产生活质量，通过苹果产业园区提质增效促进农户增收，预计带动156户脱贫户户均年增收2000元</t>
  </si>
  <si>
    <t>雷家峁村</t>
  </si>
  <si>
    <t>34</t>
  </si>
  <si>
    <t>2023年绥德县薛家河镇雷家峁村小杂粮种植基地水毁道路维修硬化维修项目</t>
  </si>
  <si>
    <t>混凝土硬化生产道路500米，3.5米宽0.18米厚</t>
  </si>
  <si>
    <t>该项目产权归村集体所有，资产属于公益性资产，资产移交后由村委会进行后期管护。提高农业效率，节约农民生活成本，便捷当地生产生活出行，减少交通运输成本，提高生产生活质量，受益脱贫户125户，脱贫户户均年增收500元，村环境得到改善</t>
  </si>
  <si>
    <t>雷家峁村委</t>
  </si>
  <si>
    <t>35</t>
  </si>
  <si>
    <t>2023年绥德县薛家河镇雷家坪村小杂粮种植基地水毁道路维修硬化项目</t>
  </si>
  <si>
    <t>生产道路混凝土硬化1200米宽3.5米厚0.18米</t>
  </si>
  <si>
    <t>该项目产权归村集体所有，资产属于公益性资产，资产移交后由村委会进行后期管护。通过建设或维修生产道路，节约农民生活成本，便捷当地生产生活出行，减少交通运输成本，提高生产生活质量，增加收入,150户农户95户脱贫户受益，脱贫户户均年增收500元。</t>
  </si>
  <si>
    <t>雷家坪村</t>
  </si>
  <si>
    <t>雷家坪村委</t>
  </si>
  <si>
    <t>36</t>
  </si>
  <si>
    <t>2023年绥德县薛家河镇楼坪村小杂粮种植基地兴修排洪渠项目</t>
  </si>
  <si>
    <t>楼坪村正沟大坝兴修排洪渠，长100米，宽8米，高2.5米，保护耕地100亩，用于种植高粱、玉米</t>
  </si>
  <si>
    <t>该项目产权归村集体所有，资产属于公益性资产，资产移交后由村委会进行后期管护。通过完善小杂粮基地配套，保护农田，提升小杂粮产量，促进农户增收，项目优先脱贫户种植，预计带动135户农户受益，其中脱贫户75户165人，户均年增收3000元。</t>
  </si>
  <si>
    <t>楼坪村</t>
  </si>
  <si>
    <t>楼坪村委</t>
  </si>
  <si>
    <t>37</t>
  </si>
  <si>
    <t>2023年绥德县田庄镇赵家塔联合农场及配套设施项目</t>
  </si>
  <si>
    <t>1.养殖小区混凝土硬化生产道路0.6公里宽4米高0.18米30万元。2.龙头企业建设900头肉牛养殖基地建设，养牛大棚8个，400平米，场地硬化700平米，主体工程计划投资1300万元，拟申请政府奖补资金50%，村集体以土地入股分红每年12万元，联农带农138户脱贫户监测户，每户养殖6头牛，公司与农户对半投入，公司以半价17.5元/斤以上保底回收</t>
  </si>
  <si>
    <t>该项目产权归村集体所有，资产属于经营性资产，资产移交后由该村村集体经济组织依法经营管护。通过完善养殖场配套基础设施建设，发展壮大村集体经济，通过大户、合作社承包经营等多种模式，收益归属村集体经济组织，同时带动农户就地就业务工及拉动农产品销售，预计带动356户农户受益，其中238户脱贫户，户均年增收5000元；按村集体经济管理章程，其中20%用于村产业发展，30%用于村公益公积金，50%用于村民分红（脱贫户和监测对象股份较一般农户每户1股，多占0.5股）。</t>
  </si>
  <si>
    <t>赵家塔村</t>
  </si>
  <si>
    <t>赵家塔村委</t>
  </si>
  <si>
    <t>39</t>
  </si>
  <si>
    <r>
      <rPr>
        <sz val="14"/>
        <color theme="1"/>
        <rFont val="仿宋_GB2312"/>
        <charset val="134"/>
      </rPr>
      <t>②</t>
    </r>
    <r>
      <rPr>
        <sz val="14"/>
        <rFont val="仿宋_GB2312"/>
        <charset val="134"/>
      </rPr>
      <t>产业园（区）</t>
    </r>
  </si>
  <si>
    <t>2023年绥德县崔家湾镇红薯示范基地建设项目</t>
  </si>
  <si>
    <t>红薯产地，实施节水灌溉600亩。配套建设灌溉渠道1500米给水管网1000m，管径￠12mm，壁厚0.4mm，内镶扁平滴头滴灌带改造.</t>
  </si>
  <si>
    <t>该项目产权归村集体所有，资产属于公益性资产，资产移交后由村委会进行后期管护。通过提高耕地质量，配套建设园区管网灌溉，解决短期红薯倒茬问题实现科技化、机械化、集约化，节水目标，预计带动85户脱贫户增收辐射效益，户均年增收3000元。</t>
  </si>
  <si>
    <t>苏家圪凸村</t>
  </si>
  <si>
    <t>2023年绥德县崔家湾镇苏家圪凸村示范村红薯产业基地建设项目</t>
  </si>
  <si>
    <t>平整600亩川地用于种植脱毒示范红薯，硬化园区混凝土道路4.2公里，均宽3.5米，厚0.18米，用于打造园区现代化机械作业耕作</t>
  </si>
  <si>
    <t>2023年绥德县崔家湾镇苏家圪凸村乡村振兴示范村建设项目</t>
  </si>
  <si>
    <t>维修改造19座红薯育苗大棚墙体，改造为红砖墙，更换大棚的复合芯保温层、棚膜等设备，在15座大棚内安装内镶扁平滴头滴灌自动喷灌设施，建设25T蓄水池2座，55M机井一口</t>
  </si>
  <si>
    <t>该项目产权归村集体所有，资产属于经营性资产，资产移交后由该村村集体经济组织依法经营管护。通过村民个户经营及大户、合作社承包经营等多种模式，提高农业效率，维修改造红薯育苗大棚，为薯农带来更高的经济效益，收益归属村集体经济组织，预计带动475户农户增收，其中385户脱贫户增收辐射效益，户均年增收3000元。按村集体经济管理章程，其中20%用于村产业发展，30%用于村公益公积金，50%用于村民分红（脱贫户和监测对象股份较一般农户每户1股，多占0.5股）。</t>
  </si>
  <si>
    <t>2023年绥德县产业发展吉镇镇马家圪坨村肉牛养殖基地二期项目</t>
  </si>
  <si>
    <t>肉牛基地场地硬化1000平米，建设一座5T水塔，一个225平方米砖混饲料库、石砌排洪渠0.5公里，宽3米，高2.5米</t>
  </si>
  <si>
    <t>该项目产权归村集体所有，资产属于经营性资产，资产移交后由该村村集体经济组织依法经营管护。通过通过合作社承包经营，发展壮大村集体经济，同时带动农户就地就业务工及拉动农产品销售，按村集体经济管理章程，其中20%用于村产业发展，30%用于村公益公积金，50%用于村民分红（脱贫户和监测对象股份较一般农户每户1股，多占0.5股）；预计带动350户农户受益，其中脱贫户106户户均年增收1500元</t>
  </si>
  <si>
    <t>2023年绥德县吉镇镇狮子楞村村集体经济小米精加工厂建设项目</t>
  </si>
  <si>
    <t>村集体组织实施新品种小米种植800亩，购买西高品质小米种子及复合肥料，优先向脱贫户、监测户发放，建设小米精加工厂房一处200平米，购置小米加工机械1套，购置小米包装设备一台，建设储存间300平米</t>
  </si>
  <si>
    <t>该项目产权归村集体所有，资产属于经营性资产，资产移交后由该村村集体经济组织依法经营管护。通过村集体经济小米加工厂的建立，帮助村民每公斤小米收入增加1元，通过代加工周边村小米产业，按村集体经济管理章程，其中20%用于村产业发展，30%用于村公益公积金，50%用于村民分红（脱贫户和监测对象股份较一般农户每户1股，多占0.5股），预计带动135户农户受益，其中95户脱贫户预计年增收3000元。</t>
  </si>
  <si>
    <t>狮子楞村</t>
  </si>
  <si>
    <t>狮子楞村委</t>
  </si>
  <si>
    <t>2023年绥德县艽园中心赵家坬园区马连沟村山地苹果园区建设项目</t>
  </si>
  <si>
    <t>苹果园区内混凝土硬化生产道路3.2公里，宽3.5米，厚0.18米。</t>
  </si>
  <si>
    <t>该项目产权归村集体所有，资产属于公益性资产，资产移交后由村委会进行后期管护。通过项目的实施，完善产业配套设施，方便农民产业生产，提高苹果及小杂粮产量，增加农民收入，带动135户脱贫户，户均年增收1000元。</t>
  </si>
  <si>
    <t>马连沟村</t>
  </si>
  <si>
    <t>2023年绥德县名州镇裴家峁村绥薯一号脱毒育苗基地建设项目</t>
  </si>
  <si>
    <t>建设高标准日光自动恒温大棚1个80米长、19米宽；引进安装自动恒温控制系统，自动喷灌系统，研发种薯种苗，实现“绥薯一号”脱毒试管苗扩繁，扩大高品质红薯种植面积</t>
  </si>
  <si>
    <t>该项目产权归村集体所有，资产属于经营性资产，资产移交后由该村村集体经济组织依法经营管护。通过龙头企业承包经营等模式，收益归属村集体经济组织，通过红薯品种改良，辐射带动带动1147群众发展高品质红薯种植业，750户脱贫人口和监测人口优先购买种苗，户均年收入增加2500元；按村集体经济管理章程，其中20%用于村产业发展，30%用于村公益公积金，50%用于村民分红（脱贫户和监测对象股份较一般农户每户1股，多占0.5股）</t>
  </si>
  <si>
    <t>2023年绥德县薛家峁镇榆林坪村黑酱厂扩建项目</t>
  </si>
  <si>
    <t>黑酱厂二期扩建，新建砖混厂房5间共长30米宽6米，围墙长200米高1.6米粉白，制粬间钢架结构长40米宽6米高5米，烘干机一台，自动灌装设备生产线一套，晒场电动防雨棚600米，砖混成品库房长10米宽8米高2.8米，成品展示间装修，员工消毒更衣间设备，新增酱缸、防雨盖各400个。</t>
  </si>
  <si>
    <t>该项目产权归村集体所有，资产属于经营性资产，资产移交后由该村村集体经济组织依法经营管护。通过黑酱厂建设，通过村民个户经营及大户、合作社承包经营等多种模式，发展壮大村集体经济，同时带动农户就地就业务工及拉动农产品销售，收益归属村集体经济组织，预计带动530户农户受益，其中带动135户530人脱贫人口增，收户均年增收3000元；增加村集体收入约10万元，按村集体经济管理章程，其中20%用于村产业发展，30%用于村公益公积金，50%用于村民分红（脱贫户和监测对象股份较一般农户每户1股，多占0.5股）。</t>
  </si>
  <si>
    <t>榆林坪村</t>
  </si>
  <si>
    <t>榆林坪村委</t>
  </si>
  <si>
    <t>56</t>
  </si>
  <si>
    <t>2023年2月-2023年12月</t>
  </si>
  <si>
    <t>57</t>
  </si>
  <si>
    <t>58</t>
  </si>
  <si>
    <t>该项目产权归村集体所有，资产属于公益性资产，资产移交后由村委会进行后期管护，收益归属村集体经济组织。优先雇佣脱贫户，预计将雇佣32户（其中脱贫户13户，分配工资、工种像脱贫户倾斜）年户均增收2000元（其中脱贫户年均2200元）。临时冷库苹果储存，让农户错峰季节销售苹果，直接带动124户364人受益，其中脱贫户20户34人，预计户均年收入增加500元。</t>
  </si>
  <si>
    <t>59</t>
  </si>
  <si>
    <t>2023年定仙墕镇向阳村花椒种植园区产业道路硬化项目</t>
  </si>
  <si>
    <t>混凝土道路硬化650米，宽3.5米，厚0.18米</t>
  </si>
  <si>
    <t>该项目产权归村集体所有，资产属于公益性资产，资产移交后由村委会进行后期管护。通过建设园区道路，节约农民生活成本，便捷当地生产生活出行，减少交通运输成本，提高生产生活质量，提升花椒种植产量，预计带动受益脱贫户29户，脱贫户户均年增收500元。</t>
  </si>
  <si>
    <t>向阳村</t>
  </si>
  <si>
    <t>向阳村委</t>
  </si>
  <si>
    <t>60</t>
  </si>
  <si>
    <t>2023年绥德县满堂川镇灵宝村苹果产业园区道路硬化项目</t>
  </si>
  <si>
    <t>苹果产业园区混凝土道路硬化1.4公里，均宽3.5米，厚0.18米</t>
  </si>
  <si>
    <t>该项目产权归村集体所有，资产属于公益性资产，资产移交后由村委会进行后期管护。通过苹果园区道路硬化，节约农民生活成本，便捷当地生产生活出行，减少交通运输成本，提高生产生活质量，提高苹果产量，增加农民收入，方便125户脱贫户生产销售，带动人均增收500元</t>
  </si>
  <si>
    <t>61</t>
  </si>
  <si>
    <t>2023年绥德县名州镇小崖咀村粮食产业道路硬化工程建设项目</t>
  </si>
  <si>
    <t>350亩示范园区内配套产业混凝土道路硬化1.1公里，宽3.5米，厚18cm。</t>
  </si>
  <si>
    <t>该项目产权归村集体所有，资产属于公益性资产，资产移交后由村委会进行后期管护。节约农民生活成本，便捷当地生产生活出行，减少交通运输成本，提高生产生活质量，带动150户受益，其中95户脱贫户受益，带动脱贫户均年增收500元</t>
  </si>
  <si>
    <t>小崖咀村</t>
  </si>
  <si>
    <t>黑家沟村委</t>
  </si>
  <si>
    <t>62</t>
  </si>
  <si>
    <t>2023年薛家河镇薛家河村农作物种植旱作节水农业示范区</t>
  </si>
  <si>
    <t>推广旱作集成技术1200亩，有选择耐旱作物及品种深翻、增施有机肥、抗旱保水剂等</t>
  </si>
  <si>
    <t>该项目通过村集体经济或有带动脱贫户和监测户的专业合作社，通过“村集体+专业合作社+农户”的模式。指导种植抗旱技术并配套抗旱物资。预计亩均增产300斤，25户52人，人均年增收500元，其中脱贫户和监测户12户24人，人均年增收800元。(有机肥向脱贫户倾斜2袋）</t>
  </si>
  <si>
    <t>肥料、保水剂特物资采购</t>
  </si>
  <si>
    <t>63</t>
  </si>
  <si>
    <t>2023年薛家河镇周家桥农作物种植旱作节水农业示范区</t>
  </si>
  <si>
    <t>该项目通过村集体经济或有带动脱贫户和监测户的专业合作社，通过“村集体+专业合作社+农户”的模式。指导种植抗旱技术并配套抗旱物资。预计亩均增产300斤，52户120人，人均年增收500元，其中脱贫户和监测户15户36人，人年增收800元。(有机肥向脱贫户倾斜2袋）</t>
  </si>
  <si>
    <t>周家桥村</t>
  </si>
  <si>
    <t>64</t>
  </si>
  <si>
    <t>2023年薛家河镇周家沟村农作物种植旱作节水农业示范区</t>
  </si>
  <si>
    <t>推广旱作集成技术400亩，有选择耐旱作物及品种深翻、增施有机肥、抗旱保水剂等</t>
  </si>
  <si>
    <t>该项目通过村集体经济或有带动脱贫户和监测户的专业合作社，通过“村集体+专业合作社+农户”的模式。指导种植抗旱技术并配套抗旱物资。预计亩均增产300斤，25户63人，人均年增收1200元，其中脱贫户和监测户15户32人，人均年增收1500元。(有机肥向脱贫户倾斜2袋）</t>
  </si>
  <si>
    <t>65</t>
  </si>
  <si>
    <t>2023年薛家河镇朱麻硷农作物种植旱作节水农业示范区</t>
  </si>
  <si>
    <t>该项目通过村集体经济或有带动脱贫户和监测户的专业合作社，通过“村集体+专业合作社+农户”的模式。指导种植抗旱技术并配套抗旱物资。预计亩均增产300斤，25户59人，人均年增收1200元，其中脱贫户和监测户16户28人，人增收1400元。(有机肥向脱贫户倾斜2袋）</t>
  </si>
  <si>
    <t>66</t>
  </si>
  <si>
    <t>2023年薛家河镇谢大元沟村农作物种植旱作节水农业示范区</t>
  </si>
  <si>
    <t>推广旱作集成技术120亩，有选择耐旱作物及品种深翻、增施有机肥、抗旱保水剂等</t>
  </si>
  <si>
    <t>该项目通过村集体经济或有带动脱贫户和监测户的专业合作社，通过“村集体+专业合作社+农户”的模式。指导种植抗旱技术并配套抗旱物资。预计亩均增产300斤，36户72人，人均年增收500元，其中脱贫户和监测户12户26人，人均年增收800元。(有机肥向脱贫户倾斜2袋）</t>
  </si>
  <si>
    <t>67</t>
  </si>
  <si>
    <t>2023年薛家河镇雷家坪村小杂粮农作物种植旱作节水农业示范区</t>
  </si>
  <si>
    <t>该项目通过村集体经济或有带动脱贫户和监测户的专业合作社，通过“村集体+专业合作社+农户”的模式。指导种植抗旱技术并配套抗旱物资。预计亩均增产300斤，26户59人，人均年增收500元，其中脱贫户和监测户13户19人，人均年增收800元。(有机肥向脱贫户倾斜2袋）</t>
  </si>
  <si>
    <t>68</t>
  </si>
  <si>
    <t>2023年薛家河镇雷家峁村小杂粮农作物种植旱作节水农业示范区</t>
  </si>
  <si>
    <t>该项目通过村集体经济或有带动脱贫户和监测户的专业合作社，通过“村集体+专业合作社+农户”的模式。指导种植抗旱技术并配套抗旱物资。预计亩均增产300斤，15户25人，人均年增收500元，其中脱贫户和监测户25户52人，人均年增收800元。(有机肥向脱贫户倾斜2袋）</t>
  </si>
  <si>
    <t>69</t>
  </si>
  <si>
    <t>2023年薛家河镇雷家后沟村小杂粮农作物种植旱作节水农业示范区</t>
  </si>
  <si>
    <t>该项目通过村集体经济或有带动脱贫户和监测户的专业合作社，通过“村集体+专业合作社+农户”的模式。指导种植抗旱技术并配套抗旱物资。，预计亩均增产300斤，16户28人，人均年增收500元，其中脱贫户和监测户13户19人，人均年增收800元。(有机肥向脱贫户倾斜2袋）</t>
  </si>
  <si>
    <t>雷家后沟村</t>
  </si>
  <si>
    <t>70</t>
  </si>
  <si>
    <t>2023年薛家河镇薛家坪村农作物种植旱作节水农业示范区</t>
  </si>
  <si>
    <t>该项目通过村集体经济或有带动脱贫户和监测户的专业合作社，通过“村集体+专业合作社+农户”的模式。指导种植抗旱技术并配套抗旱物资。预计亩均增产300斤，18户36人，人均年增收500元，其中脱贫户和监测户13户19人，人均年增收800元。(有机肥向脱贫户倾斜2袋）</t>
  </si>
  <si>
    <t>71</t>
  </si>
  <si>
    <t>2023年薛家河镇张家坪村小杂粮农作物种植旱作节水农业示范区</t>
  </si>
  <si>
    <t>该项目通过村集体经济或有带动脱贫户和监测户的专业合作社，通过“村集体+专业合作社+农户”的模式。指导种植抗旱技术并配套抗旱物资。预计亩均增产300斤，18户28人，人均年增收500元，其中脱贫户和监测户13户16人，人均年增收800元。(有机肥向脱贫户倾斜2袋）</t>
  </si>
  <si>
    <t>张家坪村</t>
  </si>
  <si>
    <t>72</t>
  </si>
  <si>
    <t>2023年薛家河镇主天山村小杂粮农作物种植旱作节水农业示范区</t>
  </si>
  <si>
    <t>该项目通过村集体经济或有带动脱贫户和监测户的专业合作社，通过“村集体+专业合作社+农户”的模式。指导种植抗旱技术并配套抗旱物资。预计亩均增产300斤，15户28人，人均年增收500元，其中脱贫户和监测户13户16人，人均年增收800元。(有机肥向脱贫户倾斜2袋）</t>
  </si>
  <si>
    <t>主天山村</t>
  </si>
  <si>
    <t>73</t>
  </si>
  <si>
    <t>2023年薛家河镇高家沟村小杂粮农作物种植旱作节水农业示范区</t>
  </si>
  <si>
    <t>该项目通过村集体经济或有带动脱贫户和监测户的专业合作社，通过“村集体+专业合作社+农户”的模式。指导种植抗旱技术并配套抗旱物资。预计亩均增产300斤，15户25人，人均年增收500元，其中脱贫户和监测户13户16人，人均年增收800元。(有机肥向脱贫户倾斜2袋）</t>
  </si>
  <si>
    <t>74</t>
  </si>
  <si>
    <t>2023年薛家河镇楼坪村小杂粮农作物种植旱作节水农业示范区</t>
  </si>
  <si>
    <t>该项目通过村集体经济或有带动脱贫户和监测户的专业合作社，通过“村集体+专业合作社+农户”的模式。指导种植抗旱技术并配套抗旱物资。预计亩均增产300斤，16户35人，人均年增收500元，其中脱贫户和监测户13户16人，人均年增收800元。(有机肥向脱贫户倾斜2袋）</t>
  </si>
  <si>
    <t>75</t>
  </si>
  <si>
    <t>2023年薛家河镇钱田新村小杂粮农作物种植旱作节水农业示范区</t>
  </si>
  <si>
    <t>该项目通过村集体经济或有带动脱贫户和监测户的专业合作社，通过“村集体+专业合作社+农户”的模式。指导种植抗旱技术并配套抗旱物资。预计亩均增产300斤，25户52人，人均年增收500元，其中脱贫户和监测户15户28人，人均年增收800元。(有机肥向脱贫户倾斜2袋）</t>
  </si>
  <si>
    <t>钱铁新村</t>
  </si>
  <si>
    <t>76</t>
  </si>
  <si>
    <t>2023年中角镇中角村农作物种植旱作节水农业示范区</t>
  </si>
  <si>
    <t>推广旱作集成技术1300亩，有选择耐旱作物及品种深翻、增施有机肥、抗旱保水剂等</t>
  </si>
  <si>
    <t>该项目通过村集体经济或有带动脱贫户和监测户的专业合作社，通过“村集体+专业合作社+农户”的模式。指导种植抗旱技术并配套抗旱物资。预计亩均增产300斤，25户52人，人均年增收800元，其中脱贫户和监测户12户25人，人均年增收1000元。(有机肥向脱贫户倾斜2袋）</t>
  </si>
  <si>
    <t>77</t>
  </si>
  <si>
    <t>2023年中角镇延家川村农作物种植旱作节水农业示范区</t>
  </si>
  <si>
    <t>推广旱作集成技术1500亩，有选择耐旱作物及品种深翻、增施有机肥、抗旱保水剂等</t>
  </si>
  <si>
    <t>该项目通过村集体经济或有带动脱贫户和监测户的专业合作社，通过“村集体+专业合作社+农户”的模式。指导种植抗旱技术并配套抗旱物资。预计亩均增产300斤，33户65人，人均年增收800元，其中脱贫户和监测户15户32人，人均年增收1200元。(有机肥向脱贫户倾斜2袋）</t>
  </si>
  <si>
    <t>78</t>
  </si>
  <si>
    <t>2023年中角镇石角村杂粮种植旱作节水农业示范区</t>
  </si>
  <si>
    <t>推广旱作集成技术1000亩，有选择耐旱作物及品种深翻、增施有机肥、抗旱保水剂等</t>
  </si>
  <si>
    <t>该项目通过村集体经济或有带动脱贫户和监测户的专业合作社，通过“村集体+专业合作社+农户”的模式。指导种植抗旱技术并配套抗旱物资。预计亩均增产300斤，25户52人，人均年增收800元，其中脱贫户和监测户12户25人，人均年增收1200元。(有机肥向脱贫户倾斜2袋）</t>
  </si>
  <si>
    <t>石角村</t>
  </si>
  <si>
    <t>79</t>
  </si>
  <si>
    <t>2023年董家山村农作物种植旱作节水农业示范区</t>
  </si>
  <si>
    <t>该项目通过村集体经济或有带动脱贫户和监测户的专业合作社，通过“村集体+专业合作社+农户”的模式。指导种植抗旱技术并配套抗旱物资。预计亩均增产300斤，42户86人，人均年增收1000元，其中脱贫户和监测户11户28人，人均年增收1200元。(有机肥向脱贫户倾斜2袋）</t>
  </si>
  <si>
    <t>董家山村</t>
  </si>
  <si>
    <t>80</t>
  </si>
  <si>
    <t>2023年绥德县薛家峁镇小杂粮农作物种植旱作节水农业示范区</t>
  </si>
  <si>
    <t>推广旱作集成技术800亩，有选择耐旱作物及品种深翻、增施有机肥、抗旱保水剂等</t>
  </si>
  <si>
    <t>该项目通过村集体经济或有带动脱贫户和监测户的专业合作社，通过“村集体+专业合作社+农户”的模式。指导种植抗旱技术并配套抗旱物资。预计亩均增产300斤，38户55人，人均年增收500元，其中脱贫户和监测户16户38人，人均年增收800元。(有机肥向脱贫户倾斜2袋）</t>
  </si>
  <si>
    <t>徐阳新村</t>
  </si>
  <si>
    <t>81</t>
  </si>
  <si>
    <t>2023年满堂川镇柏树岔村后峁旱作节水农业项目</t>
  </si>
  <si>
    <t>四位一体332亩，输水管道500米、田间管道500米、蓄水池100立米、光伏提水1套（具体以设计为准）</t>
  </si>
  <si>
    <t>通过节水项目的实施，减少劳力，节少施肥量，增加农民收入，增加粮食产量，解决产业农民粮食供给，确保市场需求，使更多的农民衣食无忧，巩固脱贫，完善配套设施带动农户增收32户38人受益，其中土地流转向脱贫户倾斜，每亩流转费增加15元，带动脱贫户和监测户15户32人，人均年增收2000元。产权归村集体所有，资产移交后由村集体进行后期管护，产权归村集体所有，资产移交后由村集体进行后期管护。资产属于公益性资产。</t>
  </si>
  <si>
    <t>82</t>
  </si>
  <si>
    <t>2023年满堂川镇柏树岔村柠条洼旱作节水农业项目</t>
  </si>
  <si>
    <t>四位一体611亩，输水管道800米、田间管道800米、蓄水池100立方、光伏提水1套（具体以设计为准）</t>
  </si>
  <si>
    <t>通过节水项目的实施，减少劳力，节少施肥量，增加农民收入，增加粮食产量，解决产业农民粮食供给，确保市场需求，使更多的农民衣食无忧，巩固脱贫，完善配套设施带动农户增收25户58人受益，其中土地流转向脱贫户倾斜，每亩流转费增加15元，带动脱贫户和监测户18户39人，人均年增收2000元。产权归村集体所有，资产移交后由村集体进行后期管护。资产属于公益性资产。</t>
  </si>
  <si>
    <t>85</t>
  </si>
  <si>
    <t>2023年田庄镇硷沟村旱作节水农业项目</t>
  </si>
  <si>
    <t>四位一体103亩，田间管道500米、蓄水池50立方、光伏提水1套（具体以设计为准）</t>
  </si>
  <si>
    <t>通过节水项目的实施，减少劳力，节少施肥量，增加农民收入，增加粮食产量，解决产业农民粮食供给，确保市场需求，使更多的农民衣食无忧，巩固脱贫，完善配套设施带动农户增收24户48人受益，其中土地流转向脱贫户倾斜，每亩流转费增加15元，每亩流转费增加15元，带动脱贫户和监测户12户24人，人均年增收2000元。产权归村集体所有，资产移交后由村集体进行后期管护。资产属于公益性资产。</t>
  </si>
  <si>
    <t>硷沟村</t>
  </si>
  <si>
    <t>86</t>
  </si>
  <si>
    <t>2023年田庄镇田家沟村旱作节水农业项目</t>
  </si>
  <si>
    <t>蓄水池2座，光伏阵列2处，施肥设备2套，潜水泵1套，光伏水泵2套，输水管道，田间管网：主管，干管，辅管，滴灌管，出水栓84个，低压地埋电缆，PE排气井1座，PE闸阀井3座。（以设计为准）</t>
  </si>
  <si>
    <t>通过节水项目的实施，减少劳力，节少施肥量，增加农民收入，增加粮食产量，解决产业农民粮食供给，确保市场需求，使更多的农民衣食无忧，巩固脱贫，完善配套设施带动农户增收20户35人受益，其中土地流转向脱贫户倾斜，每亩流转费增加15元，每亩流转费增加15元，带动脱贫户和监测户12户24人，人均年增收2000元。产权归村集体所有，资产移交后由村集体进行后期管护。资产属于公益性资产。</t>
  </si>
  <si>
    <t>87</t>
  </si>
  <si>
    <t>2023年田庄镇延家沟村旱作节水农业项目</t>
  </si>
  <si>
    <t>四位一体199亩，输水管道600米、田间管道600米、蓄水池50立方、光伏提水1套（具体以设计为准）</t>
  </si>
  <si>
    <t>通过节水项目的实施，减少劳力，节少施肥量，增加农民收入，增加粮食产量，解决产业农民粮食供给，确保市场需求，使更多的农民衣食无忧，巩固脱贫，完善配套设施带动农户增收38户72人受益，其中土地流转向脱贫户倾斜，每亩流转费增加15元，带动脱贫户和监测户18户36人，人均年增收2000元。产权归村集体所有，资产移交后由村集体进行后期管护。资产属于公益性资产。</t>
  </si>
  <si>
    <t>88</t>
  </si>
  <si>
    <t>2023年薛家河镇周家沟村旱作节水农业项目</t>
  </si>
  <si>
    <t>四位一体63亩，输水管道200、田间管道200、蓄水池30立方、光伏提水1套（具体以设计为准）</t>
  </si>
  <si>
    <t>通过节水项目的实施，减少劳力，节少施肥量，增加农民收入，增加粮食产量，解决产业农民粮食供给，确保市场需求，使更多的农民衣食无忧，巩固脱贫，完善配套设施带动农户增收32户68人受益，其中土地流转向脱贫户倾斜，每亩流转费增加15元，带动脱贫户和监测户16户32人增收2000元。产权归村集体所有，资产移交后由村集体进行后期管护。资产属于公益性资产。</t>
  </si>
  <si>
    <t>89</t>
  </si>
  <si>
    <t>2023年薛家峁镇宽坪则村旱作节水农业项目</t>
  </si>
  <si>
    <t>四位一体522亩，输水管道750米、田间管道750米、蓄水池100立方、光伏提水1套（具体以设计为准）</t>
  </si>
  <si>
    <t>通过节水项目的实施，减少劳力，节少施肥量，增加农民收入，增加粮食产量，解决产业农民粮食供给，确保市场需求，使更多的农民衣食无忧，巩固脱贫，完善配套设施带动农户增收28户56人受益，其中土地流转向脱贫户倾斜，每亩流转费增加15元，带动脱贫户和监测户13户29人，人均年增收2000元。产权归村集体所有，资产移交后由村集体进行后期管护。资产属于公益性资产。</t>
  </si>
  <si>
    <t>90</t>
  </si>
  <si>
    <t>2023年定仙墕镇王新村旱作节水农业项目</t>
  </si>
  <si>
    <t>四位一体290亩，输水管道1200米、田间管道1200米、蓄水池50立方、光伏提水1套（具体以设计为准）</t>
  </si>
  <si>
    <t>通过节水项目的实施，减少劳力，节少施肥量，增加农民收入，增加粮食产量，解决产业农民粮食供给，确保市场需求，使更多的农民衣食无忧，巩固脱贫，完善配套设施带动农户增收18户36人受益，其中土地流转向脱贫户倾斜，每亩流转费增加15元，带动脱贫户和监测户12户25人，人均年增收2000元。产权归村集体所有，资产移交后由村集体进行后期管护。资产属于公益性资产。</t>
  </si>
  <si>
    <t>91</t>
  </si>
  <si>
    <t>2023年定仙墕镇向阳村旱作节水农业项目</t>
  </si>
  <si>
    <t>四位一体78亩，输水管道200米、田间管道200米、蓄水池30立方、光伏提水1套（具体以设计为准）</t>
  </si>
  <si>
    <t>通过节水项目的实施，减少劳力，节少施肥量，增加农民收入，增加粮食产量，解决产业农民粮食供给，确保市场需求，使更多的农民衣食无忧，巩固脱贫，完善配套设施带动农户增收32户68人受益，其中土地流转向脱贫户倾斜，每亩流转费增加15元，带动脱贫户和监测户15户32人，人均年增收2000元。产权归村集体所有，资产移交后由村集体进行后期管护。资产属于公益性资产。</t>
  </si>
  <si>
    <t>92</t>
  </si>
  <si>
    <t>2023年定仙墕镇郝家沟村旱作节水农业项目</t>
  </si>
  <si>
    <t>四位一体163亩，输水管道400米、田间管道400米、蓄水池30立方、光伏提水1套（具体以设计为准）</t>
  </si>
  <si>
    <t>通过节水项目的实施，减少劳力，节少施肥量，增加农民收入，增加粮食产量，解决产业农民粮食供给，确保市场需求，使更多的农民衣食无忧，巩固脱贫，完善配套设施带动农户增收22户72人受益，其中土地流转向脱贫户倾斜，每亩流转费增加15元，带动脱贫户和监测户16户36人增收2000元。产权归村集体所有，资产移交后由村集体进行后期管护。资产属于公益性资产。</t>
  </si>
  <si>
    <t>2023年吉镇镇瑞宁村旱作节水农业项目</t>
  </si>
  <si>
    <t>四位一体398亩，输水管道750米、田间管道750米、蓄水池50立方、光伏提水1套（具体以设计为准）</t>
  </si>
  <si>
    <t>通过节水项目的实施，减少劳力，节少施肥量，增加农民收入，增加粮食产量，解决产业农民粮食供给，确保市场需求，使更多的农民衣食无忧，巩固脱贫，完善配套设施带动农户增收25户67人受益，其中土地流转向脱贫户倾斜，每亩流转费增加15元，带动脱贫户和监测户18户36人人均年增收2000元。产权归村集体所有，资产移交后由村集体进行后期管护。资产属于公益性资产。</t>
  </si>
  <si>
    <t>94</t>
  </si>
  <si>
    <t>2023年吉镇镇马家圪坨村旱作节水农业项目</t>
  </si>
  <si>
    <t>四位一体272亩，输水管道500米、田间管道500米、蓄水池30立方、光伏提水1套（具体以设计为准）</t>
  </si>
  <si>
    <t>通过节水项目的实施，减少劳力，节少施肥量，增加农民收入，增加粮食产量，解决产业农民粮食供给，确保市场需求，使更多的农民衣食无忧，巩固脱贫，完善配套设施带动农户增收23户48人受益，其中土地流转向脱贫户倾斜，每亩流转费增加15元，带动脱贫户和监测户14户35人人均年年增收2000元。产权归村集体所有，资产移交后由村集体进行后期管护。资产属于公益性资产。</t>
  </si>
  <si>
    <t>95</t>
  </si>
  <si>
    <t>2023年四十里铺镇丁王家沟村旱作节水农业项目</t>
  </si>
  <si>
    <t>四位一体95亩，输水管道200米、田间管道200米、蓄水池30立方、光伏提水1套（具体以设计为准）</t>
  </si>
  <si>
    <t>通过节水项目的实施，减少劳力，节少施肥量，增加农民收入，增加粮食产量，解决产业农民粮食供给，确保市场需求，使更多的农民衣食无忧，巩固脱贫，完善配套设施带动农户增收15户32人受益，其中土地流转向脱贫户倾斜，每亩流转费增加15元，带动脱贫户和监测户15户15人，人均年增收2000元。产权归村集体所有，资产移交后由村集体进行后期管护。资产属于公益性资产。</t>
  </si>
  <si>
    <t>96</t>
  </si>
  <si>
    <t>2023年四十里铺镇佛殿峁村旱作节水农业项目</t>
  </si>
  <si>
    <t>四位一体337亩，输水管道800米、田间管道800米、蓄水池100立方、光伏提水1套（具体以设计为准）</t>
  </si>
  <si>
    <t>通过节水项目的实施，减少劳力，节少施肥量，增加农民收入，增加粮食产量，解决产业农民粮食供给，确保市场需求，使更多的农民衣食无忧，巩固脱贫，完善配套设施带动农户增收48户102人受益，其中土地流转向脱贫户倾斜，每亩流转费增加15元，带动脱贫户和监测户22户43人人均年增收2000元。产权归村集体所有，资产移交后由村集体进行后期管护。资产属于公益性资产。</t>
  </si>
  <si>
    <t>佛殿峁村</t>
  </si>
  <si>
    <t>97</t>
  </si>
  <si>
    <t>2023年艽园便民服务中心石家沟村旱作节水农业项目</t>
  </si>
  <si>
    <t>四位一体390亩，输水管道750米、田间管道750米、蓄水池100立方、光伏提水1套（具体以设计为准）</t>
  </si>
  <si>
    <t>通过节水项目的实施，减少劳力，节少施肥量，增加农民收入，增加粮食产量，解决产业农民粮食供给，确保市场需求，使更多的农民衣食无忧，巩固脱贫，完善配套设施带动农户增收28户64人受益，其中土地流转向脱贫户倾斜，每亩流转费增加15元，带动脱贫户和监测户19户42人，人均年增收2000元。产权归村集体所有，资产移交后由村集体进行后期管护。资产属于公益性资产。</t>
  </si>
  <si>
    <t>石家沟村</t>
  </si>
  <si>
    <t>98</t>
  </si>
  <si>
    <t>2024年艽园便民服务中心赵家洼村旱作节水农业项目</t>
  </si>
  <si>
    <t>四位一体162亩，输水管道350米、田间管道350米、蓄水池50立方、光伏提水1套（具体以设计为准）</t>
  </si>
  <si>
    <t>通过节水项目的实施，减少劳力，节少施肥量，增加农民收入，增加粮食产量，解决产业农民粮食供给，确保市场需求，使更多的农民衣食无忧，巩固脱贫，完善配套设施带动农户增收26户58人受益，其中土地流转向脱贫户倾斜，每亩流转费增加15元，带动脱贫户和监测户16户33人，人均年增收2000元。产权归村集体所有，资产移交后由村集体进行后期管护。资产属于公益性资产。</t>
  </si>
  <si>
    <t>99</t>
  </si>
  <si>
    <t>100</t>
  </si>
  <si>
    <t>2023年名周镇李家梁村旱作节水农业项目</t>
  </si>
  <si>
    <t>四位一体618亩，输水管道1000米、田间管道1200米、蓄水池100立方、光伏提水1套（具体以设计为准）</t>
  </si>
  <si>
    <t>通过节水项目的实施，减少劳力，节少施肥量，增加农民收入，增加粮食产量，解决产业农民粮食供给，确保市场需求，使更多的农民衣食无忧，巩固脱贫，完善配套设施带动农户增收52户102人受益，其中土地流转向脱贫户倾斜，每亩流转费增加15元，带动脱贫户和监测户25户58人，人均年增收800元。产权归村集体所有，资产移交后由村集体进行后期管护。资产属于公益性资产。</t>
  </si>
  <si>
    <t>李家梁村</t>
  </si>
  <si>
    <t>101</t>
  </si>
  <si>
    <t>2023年名周镇马连沟村旱作节水农业项目</t>
  </si>
  <si>
    <t>四位一体536亩输水管道1300米、田间管道1300米、蓄水池100立方2个、光伏提水2套（具体以设计为准）</t>
  </si>
  <si>
    <t>通过节水项目的实施，减少劳力，节少施肥量，增加农民收入，增加粮食产量，解决产业农民粮食供给，确保市场需求，使更多的农民衣食无忧，巩固脱贫，完善配套设施带动农户增收42户98人受益，其中土地流转向脱贫户倾斜，每亩流转费增加15元，脱贫户和监测户21户44人，人均年增收2000元。产权归村集体所有，资产移交后由村集体进行后期管护。资产属于公益性资产。</t>
  </si>
  <si>
    <t>102</t>
  </si>
  <si>
    <t>2023年义和镇路家洼村旱作节水农业项目</t>
  </si>
  <si>
    <t>四位一体530亩输水管道1800米、田间管道1800米、蓄水池100立方2个、光伏提水2套（具体以设计为准）</t>
  </si>
  <si>
    <t>通过节水项目的实施，减少劳力，节少施肥量，增加农民收入，增加粮食产量，解决产业农民粮食供给，确保市场需求，使更多的农民衣食无忧，巩固脱贫，完善配套设施带动农户增收42户88人受益，其中土地流转向脱贫户倾斜，每亩流转费增加15元，脱贫户和监测户22户45人，人均年增收2000元。产权归村集体所有，资产移交后由村集体进行后期管护。资产属于公益性资产。</t>
  </si>
  <si>
    <t>路家洼村</t>
  </si>
  <si>
    <t>103</t>
  </si>
  <si>
    <t>2023年义和镇合家园则村旱作节水农业项目</t>
  </si>
  <si>
    <t>四位一体389亩输水管道1000米、田间管道1000米、蓄水池100立方、光伏提水1套（具体以设计为准）</t>
  </si>
  <si>
    <t>通过节水项目的实施，减少劳力，节少施肥量，增加农民收入，增加粮食产量，解决产业农民粮食供给，确保市场需求，使更多的农民衣食无忧，巩固脱贫，完善配套设施带动农户增收25户56人受益，其中土地流转向脱贫户倾斜，每亩流转费增加15元，脱贫户和监测户15户35人，人均年增收2000元。产权归村集体所有，资产移交后由村集体进行后期管护。资产属于公益性资产。</t>
  </si>
  <si>
    <t>合家园则村</t>
  </si>
  <si>
    <t>104</t>
  </si>
  <si>
    <t>2023年中角镇马家川村旱作节水农业项目</t>
  </si>
  <si>
    <t>四位一体609亩输水管道800米、田间管道1200米、蓄水池100立方、光伏提水1套（具体以设计为准）</t>
  </si>
  <si>
    <t>通过节水项目的实施，减少劳力，节少施肥量，增加农民收入，增加粮食产量，解决产业农民粮食供给，确保市场需求，使更多的农民衣食无忧，巩固脱贫，完善配套设施带动农户增收25户56人受益，其中土地流转向脱贫户倾斜，每亩流转费增加15元，脱贫户和监测户16户36人增收2000元。产权归村集体所有，资产移交后由村集体进行后期管护。资产属于公益性资产。</t>
  </si>
  <si>
    <t>105</t>
  </si>
  <si>
    <t>106</t>
  </si>
  <si>
    <t>2023年中角镇石角村旱作节水农业项目</t>
  </si>
  <si>
    <t>四位一体490亩输水管道850米、田间管道850米、蓄水池100立方、光伏提水1套</t>
  </si>
  <si>
    <t>通过节水项目的实施，减少劳力，节少施肥量，增加农民收入，增加粮食产量，解决产业农民粮食供给，确保市场需求，使更多的农民衣食无忧，巩固脱贫，完善配套设施带动农户增收35户72人受益，其中土地流转向脱贫户倾斜，每亩流转费增加15元，脱贫户和监测户18户44人，人均年增收2000元。产权归村集体所有，资产移交后由村集体进行后期管护。资产属于公益性资产。</t>
  </si>
  <si>
    <t>107</t>
  </si>
  <si>
    <t>2023年白家硷镇海满坪村旱作节水农业项目</t>
  </si>
  <si>
    <t>四位一体745亩输水管道1300米、田间管道1500米、蓄水池50立方3个、光伏提水3套（具体以设计为准）</t>
  </si>
  <si>
    <t>通过节水项目的实施，减少劳力，节少施肥量，增加农民收入，增加粮食产量，解决产业农民粮食供给，确保市场需求，使更多的农民衣食无忧，巩固脱贫，完善配套设施带动农户增收32户65人受益，其中土地流转向脱贫户倾斜，每亩流转费增加15元，其中脱贫户和监测户16户35人，人均年增收2000元。产权归村集体所有，资产移交后由村集体进行后期管护。资产属于公益性资产。</t>
  </si>
  <si>
    <t>108</t>
  </si>
  <si>
    <t>2023年崔家湾镇苏家圪凸村旱作节水农业项目</t>
  </si>
  <si>
    <t>四位一体290亩输水管道800米、田间管道800米、蓄水池50立方、光伏提水1套（具体以设计为准）</t>
  </si>
  <si>
    <t>109</t>
  </si>
  <si>
    <t>110</t>
  </si>
  <si>
    <t>2023年绥德县薛家河镇周家桥农业产业基地建设产业配套及农作物种植旱作节水农业示范区</t>
  </si>
  <si>
    <t>土壤培肥1513亩，土壤改良1513亩，节水灌溉工程（进水前池（50m3）1座，配电房1个，DN75上水钢管1625m，Φ75上水PE管2965m，200t高位水池4座），配电工程（潜水泵1台、配电柜1个、三项输变电线、高压线、变压器1台等），绿色防控措施等设计、预算、决算、监理、上图入库，耕地质量评定</t>
  </si>
  <si>
    <t>通该项目产权归村集体所有，资产属公益性资产，资产移交后由村集进行后期管护，通过完善产业配套基础设施，建成小杂粮种植基地，旱涝保收，保证粮食产业，解决粮食供给，从而降低粮食价格，节约农民生活成本，提高生活质量，带动农户125户280人受益，脱贫户每亩流转费增加15元，带动脱贫户和监测户88户158人，人均年增收2500元</t>
  </si>
  <si>
    <t>111</t>
  </si>
  <si>
    <t>2023年绥德县石家湾镇赵家屯村农业产业基地建设产业配套项目</t>
  </si>
  <si>
    <t>建设粮食基地144亩，土壤改良144亩，节水灌溉工程（配电房1个,DN75上水钢管50m，进水前池（50m3）1座），配电工程（潜水泵1台、配电柜1个、三项输变电线等），预制D50U型渠135m，绿色防控措施等设计、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</si>
  <si>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25户56人受益，其中土地流转向脱贫户倾斜，每亩流转费增加15元，带动脱贫户和监测户18户30人，人均年增收2500元</t>
  </si>
  <si>
    <t>112</t>
  </si>
  <si>
    <t>2023年绥德县小额信贷贴息项目</t>
  </si>
  <si>
    <t>用于脱贫户和监测帮扶户发展种养殖业、小型加工业等小额信贷贴息，计划补助1200户，按照基准利率标准补助，每户最高不超3000元，受户数1200户，受益人数3000人</t>
  </si>
  <si>
    <t>用于脱贫户和监测帮扶户发展种养殖业、小型加工业等小额信贷贴息，计划补助1200户，按照基准利率标准补助，每户最高不超3000元，受户数1200户，受益人数3000人。资产属到户类资产，产权归农户本人所有，资产管护由农户自行承担。</t>
  </si>
  <si>
    <t>全县</t>
  </si>
  <si>
    <t>金融办</t>
  </si>
  <si>
    <t>小额贷款贴息</t>
  </si>
  <si>
    <t>113</t>
  </si>
  <si>
    <t>114</t>
  </si>
  <si>
    <t>2023年绥德县种植业庭院经济产业补助项目</t>
  </si>
  <si>
    <t>用于8个乡村振兴示范村发展庭院经济种植业项目进行补助，计划补助200户，按照《绥德县农村庭院奖补标准》执行，发展蔬菜、林果、花卉、盆栽、食用菌等特色作物，按建设项目总投资的60%给与奖补，每户累计最高奖补不超10000元。</t>
  </si>
  <si>
    <t>资产属到户类资产，产权归农户本人所有，资产管护由农户自行承担；确保200户脱贫户收入年增加13000元，庭院经济得到良好治理发展。</t>
  </si>
  <si>
    <t>115</t>
  </si>
  <si>
    <t>2023年绥德县养植业庭院经济产业补助项目</t>
  </si>
  <si>
    <t>用于8个乡村振兴示范村发展庭院经济养植业项目进行补助，计划补助200户，按照《绥德县农村庭院奖补标准》执行，发展桑蚕、蜜蜂、鸡鸭、兔子等特色优良品种，按建设项目总投资的60%给与奖补，每户累计最高奖补不超10000元。</t>
  </si>
  <si>
    <t>资产属到户类资产，产权归农户本人所有，资产管护由农户自行承担。确保200户脱贫户收入增加13000元，庭院经济得到良好治理发展；</t>
  </si>
  <si>
    <t>116</t>
  </si>
  <si>
    <t>117</t>
  </si>
  <si>
    <t>2023年绥德县满堂川镇满堂川村乡村振兴社区工厂建设项目</t>
  </si>
  <si>
    <t>项目建设内容:满堂川镇旧供销社改造，占地3000平米，配套加工农副产品相关设备，用于加工蜂蜜、核桃、粽子等农副产品，改造窑洞，用于冷藏、储存和办公，由镇政府招商运营，租赁收益由供销社、满堂川村集体按投资分配，优先向村集体倾斜。</t>
  </si>
  <si>
    <t>该项目产权归村集体所有，资产属于经营性资产，资产移交后由该村村集体经济组织依法经营管护。通过建设联农带农社区工厂，带动约1500农户发展各类种养殖产业，增加脱贫人口就业岗位15个，村集体年收益不低于15万元，收益由供销社、满堂川村集体按投资分配，优先向村集体倾斜，收益为发展产业提供资金支持，按村集体经济管理章程，其中20%用于村产业发展，30%用于村公益公积金，50%用于村民分红（脱贫户和监测对象股份较一般农户每户1股，多占0.5股），预计带动周边1500户农户受益，其中脱贫户900户每户年增收2000元.</t>
  </si>
  <si>
    <t>118</t>
  </si>
  <si>
    <t>119</t>
  </si>
  <si>
    <t>2023年绥德县义合镇薛家渠村乡村振兴示范项目</t>
  </si>
  <si>
    <t>建设村集体现代标准化养羊场1处，年存栏500头，占地10亩，配套道路硬化400米，宽4.5米，厚0.18米，电力配送450米，饮水配送管网1000米，村集体经济掃杵小型加工厂建设，用于全县环卫工人清理垃圾，建设代加工车间2间，储物间2间，管理处1间，电力配送150米，购置加工器械2台，购置代加工原料等。</t>
  </si>
  <si>
    <t>该项目产权归村集体所有，资产属于经营性资产，资产移交后由该村村集体经济组织依法经营管护。通过建设养殖场，通过村民个户经营及大户、合作社承包经营等多种模式，发展壮大村集体经济，同时带动农户就地就业务工及拉动农产品销售，预计带动480户农户增收，218户脱贫户户均增收5000元，村集体年收入不低于8万元，集体收入按村集体经济管理章程，其中20%用于村产业发展，30%用于村公益公积金，50%用于村民分红（脱贫户和监测对象股份较一般农户每户1股，多占0.5股）。</t>
  </si>
  <si>
    <t>薛家渠村</t>
  </si>
  <si>
    <t>120</t>
  </si>
  <si>
    <t>121</t>
  </si>
  <si>
    <t>122</t>
  </si>
  <si>
    <t>2023年绥德县枣林坪镇枣前坪村村集体经济红枣饲料加工厂建设项目</t>
  </si>
  <si>
    <t>建设村集体红枣加工及废弃红枣料加工厂，加工厂维修改造400平米，购置螺旋混合机、颗粒破碎机、回转分选筛、输送带等配套设备</t>
  </si>
  <si>
    <t>该项目产权归村集体所有，资产属于经营性资产，资产移交后由该村村集体经济组织依法经营管护。通过红枣加工及废弃红枣料加工厂的实施，由龙头企业志强枣业进行经营，年租赁费不少于10万元，预计带动185户农户受益，其中120户脱贫户户年均增收5000元，按村集体经济管理章程，其中20%用于村产业发展，30%用于村公益公积金，50%用于村民分红（脱贫户和监测对象股份较一般农户每户1股，多占0.5股）。</t>
  </si>
  <si>
    <t>123</t>
  </si>
  <si>
    <t>2023年绥德县张家砭镇砚池高村高标准山地西瓜种植示范基地建设项目</t>
  </si>
  <si>
    <t>西瓜示范试验种植150亩，用于购置有机肥300袋及西瓜种子450袋，壹旦150桶，修复剂3000袋，现代服务无人机飞防150亩等，由村集体发放到户种值</t>
  </si>
  <si>
    <t>该项目产权归村集体所有，资产属于公益性资产，资产移交后由村委会进行后期管护。通过示范基地建设可以促进村特产产业高速发展，节约农民生活成本，便捷当地生产生活出行，减少交通运输成本，提高生产生活质量，带动89户脱贫户158人增收1000元。</t>
  </si>
  <si>
    <t>砚池高村委</t>
  </si>
  <si>
    <t>124</t>
  </si>
  <si>
    <t>2023年名州镇裴家峁村粮食烘干厂房建设项目（第一期）</t>
  </si>
  <si>
    <t>建设粮食烘干库房一座，150t烘干塔1座，设置地磅系统一套，硬化厂内道路235米、晾晒场及完善排水设施。，由龙头企业牵头直接对接厂商，省略中间收购环节，帮助农户烘干粮食以厂商收购价收购，龙头企业收取一定企业运营成本，其余收益让利与民，发展壮大农业产业。</t>
  </si>
  <si>
    <t>该项目产权归村集体所有，资产属于经营性资产，资产移交后由该村村集体经济组织依法经营管护。通过龙头企业承包经营等模式，收益归属村集体经济组织，按村集体经济管理章程，其中20%用于村产业发展，30%用于村公益公积金，50%用于村民分红（脱贫户和监测对象股份较一般农户每户1股，多占0.5股），确保周边1300户农户受益，其中900户脱贫户和监测帮扶户每户年收入稳定增收1500元</t>
  </si>
  <si>
    <t>125</t>
  </si>
  <si>
    <t>2023年绥德县石家湾镇牡丹园区冷库建设项目</t>
  </si>
  <si>
    <t>由经营主体建设小型冷库1座500平米，砖混结构，建筑体积20m*25m*5m。用于储藏园区苹果等农产品，政府按照经营主体投资的50%予以奖补</t>
  </si>
  <si>
    <t>该项目产权归村集体所有，资产属于经营性资产，资产移交后由该村村集体经济组织依法经营管护。通过村民个户经营及大户、合作社承包经营等多种模式，提高农业效率，收益归属村集体经济组织，按村集体经济管理章程，其中20%用于村产业发展，30%用于村公益公积金，50%用于村民分红（脱贫户和监测对象股份较一般农户每户1股，多占0.5股），带动235户农户受益，其中175户脱贫户受益，每年增加收入2000元</t>
  </si>
  <si>
    <t>石家湾村（牡丹园区）</t>
  </si>
  <si>
    <t>126</t>
  </si>
  <si>
    <t>2023年绥德县薛家峁镇新家峁村乡村振兴示范村巩固提升项目</t>
  </si>
  <si>
    <t>村集体经济新建15个60米*8米育苗大棚，建设示范试验大棚60米*8米一个，用于展示推广；砖插园区川地道路2公里，宽3.5米，厚0.12米</t>
  </si>
  <si>
    <t>该项目产权归村集体所有，资产属于经营性资产和公益性资产，资产移交后由该村村集体经济组织依法经营管护。通过村民个户经营及大户、合作社承包经营等多种模式，收益归属村集体经济组织，预计带动226户农户受益，其中159户脱贫户439人增收辐射效益，保障户均年增收2000元，村集体年收入不低于8万元；按村集体经济管理章程，其中20%用于村产业发展，30%用于村公益公积金，50%用于村民分红（脱贫户和监测对象股份较一般农户每户1股，多占0.5股）。</t>
  </si>
  <si>
    <t>新家峁村</t>
  </si>
  <si>
    <t>127</t>
  </si>
  <si>
    <t>脱贫劳动力（含监测对象跨省交通补助）</t>
  </si>
  <si>
    <t>县内户籍实现跨省转移就业的脱贫劳动力，年龄范围为女16-50周岁，男16-60周岁之间，并且与用人单位签订三个月以上劳动合同或就业协议的。每人每年补贴标准最高不超过500元，超过500元的按500元限额报销，每人每年只能申领一次，不得重复申请。审核通过后，统一由惠农惠民一卡通发放。</t>
  </si>
  <si>
    <t>预计5000人受益，扶持带动5000户脱贫劳动力就业。资产属到户类资产，产权归农户本人所有，资产管护由农户自行承担。</t>
  </si>
  <si>
    <t>公共就业创业服务中心</t>
  </si>
  <si>
    <t>人社局</t>
  </si>
  <si>
    <t>128</t>
  </si>
  <si>
    <t>通过激励农户外出就业，在经济收入保持稳定增长的基础上充分调动群众的内生动力，预期实现4000户脱贫群众稳定增收，户均纯收入增加1000元以上，巩固脱贫成果</t>
  </si>
  <si>
    <t>129</t>
  </si>
  <si>
    <t>易地搬迁入库企业一次性奖补</t>
  </si>
  <si>
    <t>根据绥德县人力资源和社会保障局《关于建立易地搬迁后续就业帮扶企业库实施方案》文件有关精神，开展相关入库企业一次性奖补，具体如下：
1.重点支持吸纳易地搬迁脱贫劳动力就业的入库企业、合作社进行一次性奖补，具体标准为吸纳易地搬迁脱贫劳动力就业且签订不低于12个月期限劳动合同或就业协议的可享受每人1000元。
2.每个企业奖补不超20万元。
3.奖补资金用于企业发展，购置设备等，形成的资产需占奖补资金60%，并报主管局备案。</t>
  </si>
  <si>
    <t>保障企业在带动脱贫户务工增收的前提下有序发展，间接带动易地搬迁劳动力脱贫户600户，收入户均增收8000元以上。</t>
  </si>
  <si>
    <t>奖补资金</t>
  </si>
  <si>
    <t>130</t>
  </si>
  <si>
    <t>职业农民就业技能培训</t>
  </si>
  <si>
    <t>开展脱贫人口就业技能培训，提升致富脱贫人口就业技能本领，管理水平逐步提高，培训500人左右。</t>
  </si>
  <si>
    <t>通过就业技能培训，更好的让带动脱贫户创业增收，预计带动脱贫户500户，户均约增收500元。</t>
  </si>
  <si>
    <t>培训费</t>
  </si>
  <si>
    <t>131</t>
  </si>
  <si>
    <t>2023年绥德县公益岗位项目</t>
  </si>
  <si>
    <t>用于3140户脱贫户和监测帮扶户设置公益性岗位工资补助，每人每月工资补助最高不超540元，由各镇根据劳力情况认定工资补助标准</t>
  </si>
  <si>
    <t>确保3140户脱贫户和监测帮扶户年收入稳定增收5400元</t>
  </si>
  <si>
    <t>132</t>
  </si>
  <si>
    <t>133</t>
  </si>
  <si>
    <t>134</t>
  </si>
  <si>
    <t>135</t>
  </si>
  <si>
    <t>136</t>
  </si>
  <si>
    <t>137</t>
  </si>
  <si>
    <t>138</t>
  </si>
  <si>
    <t>139</t>
  </si>
  <si>
    <t>140</t>
  </si>
  <si>
    <t>141</t>
  </si>
  <si>
    <t>142</t>
  </si>
  <si>
    <t>143</t>
  </si>
  <si>
    <t>145</t>
  </si>
  <si>
    <t>146</t>
  </si>
  <si>
    <t>147</t>
  </si>
  <si>
    <t>绥德县张家砭镇平安新村2023年中央财政以工代赈项目</t>
  </si>
  <si>
    <t>混凝土硬化生产道路长3200m，宽3.5m，厚0.15m，边沟、挡土墙等工程</t>
  </si>
  <si>
    <t>该项目产权归村集体所有，资产属于公益性资产，资产移交后由该村村集体经济组织进行管护。完成道路建设，节约农民生活成本，便捷当地生产生活出行，减少交通运输成本，提高生产生活质量，方便村民出行，预计576户受益其中75户脱贫户。同时实施以工代赈项目，发放劳务报酬不低于20%，发放不低于74万元，项目建设预计带动不少于39人就业（至少受益搬迁户2人），培训不少于10人，村集体经济收益设置道路维护公益性岗位1人。</t>
  </si>
  <si>
    <t>平安新村</t>
  </si>
  <si>
    <t>平安新村村委会</t>
  </si>
  <si>
    <t>以工代赈项目</t>
  </si>
  <si>
    <t>148</t>
  </si>
  <si>
    <t>渠道石挡墙加高3米，长80米</t>
  </si>
  <si>
    <t>该项目产权归村集体所有，资产属于公益性资产，资产移交后由村委会进行后期管护。，通过项目的设施，提升村内安全，方便生产生活，使村内82户农户26户脱贫户受益</t>
  </si>
  <si>
    <t>149</t>
  </si>
  <si>
    <t>川地小杂粮种植基地混凝土硬化3.5米宽,0.18米厚生产道路4条，东西向三条长度分别为500米、550米、600米，南北向两条分别长750米、1100米，合计3.5公里；小杂粮种植基地衬砌改造长度分别为550米、500米、500米的泄洪渠道三条，均为宽1.1米，厚度15CM的砼筑U型渠，配套三座带跌水池的出水口，衬砌改造，疏通衬砌灌溉渠道650米，为宽90CM，厚15CM砼筑U型渠，</t>
  </si>
  <si>
    <t>150</t>
  </si>
  <si>
    <t>红薯基地生产道路混凝土硬化300米，宽2.5米，厚0.15米</t>
  </si>
  <si>
    <t>151</t>
  </si>
  <si>
    <t>维修加固大坝一座，卧管15米，涵管25米，明渠15米长，宽0.8米，高0.8米</t>
  </si>
  <si>
    <t>152</t>
  </si>
  <si>
    <t>混凝土道路硬化400米，宽3.5米，厚0.18米</t>
  </si>
  <si>
    <t>153</t>
  </si>
  <si>
    <t>154</t>
  </si>
  <si>
    <t>白家园则自然村混凝土道路硬化920米，宽3.5米，厚0.18米50万元，小洼则自然村混凝土道路硬化250米，宽3米，厚0.15米15万元</t>
  </si>
  <si>
    <t>155</t>
  </si>
  <si>
    <t>156</t>
  </si>
  <si>
    <t>157</t>
  </si>
  <si>
    <t>混凝土道路硬化长80米，宽3.5米，厚0.18米,路基0.18米，建设1-7M，宽6米，承载15T桥涵一座</t>
  </si>
  <si>
    <t>该项目产权归村集体所有，资产属于公益性资产，资产移交后由村委会进行后期管护。通过小杂粮基地道路硬化，完善配套设施，增加农民收入，方便村民生产销售，预计带动185户农户人均增收3000元</t>
  </si>
  <si>
    <t>158</t>
  </si>
  <si>
    <t>混凝土道路硬化500米，宽3米，厚0.15米</t>
  </si>
  <si>
    <t>159</t>
  </si>
  <si>
    <t>混凝土道路硬化450米，宽3.5米，厚0.18米，路基加固50米</t>
  </si>
  <si>
    <t>160</t>
  </si>
  <si>
    <t>混凝土道路硬化700米宽3.5米，厚0.18米，450米宽3米，厚0.18米</t>
  </si>
  <si>
    <t>161</t>
  </si>
  <si>
    <t>混凝土道路硬化200米，宽3米，厚0.15米，路基加固30米，高2米</t>
  </si>
  <si>
    <t>该项目产权归村集体所有，资产属于公益性资产，资产移交后由村委会进行后期管护。通过基础设施的改善修建，计划带动78户农户（其中脱贫户47户）受益，防止返贫现象发生，改善全村人生产生活。</t>
  </si>
  <si>
    <t>162</t>
  </si>
  <si>
    <t>该项目产权归村集体所有，资产属于公益性资产，资产移交后由村委会进行后期管护，通过完善产业配套基础设施，方便村民生产销售，预计177户受益；</t>
  </si>
  <si>
    <t>163</t>
  </si>
  <si>
    <t>维修主干道长32米，高11.5米石墙塌方</t>
  </si>
  <si>
    <t>该项目产权归村集体所有，资产属于公益性资产，资产移交后由村委会进行后期管护。节约农民生活成本，便捷当地生产生活出行，减少交通运输成本，提高生产生活质量，计划带动136户农户其中38户脱贫户受益户均年增收500元。</t>
  </si>
  <si>
    <t>164</t>
  </si>
  <si>
    <t>石砌路基加固护坡61米，均高2.5米，宽0.3米</t>
  </si>
  <si>
    <t>该项目产权归村集体所有，资产属公益性资产，资产移交后由村集体进行后期管护，通过项目的实施，提升村内安全，方便出行，使村内120户农户30户脱贫户受益</t>
  </si>
  <si>
    <t>165</t>
  </si>
  <si>
    <t>2023年绥德县白家硷镇和谐村小杂粮种植基地水毁道路维修硬化工程建设项目</t>
  </si>
  <si>
    <t>400亩苹果示范园内砖砌挡水墙180米，钢筋混凝土挡水墙70m.加固道路150米，安全防护栏800m</t>
  </si>
  <si>
    <t>通该项目产权归村集体所有，资产属于公益性资产，资产移交后由村委会进行后期管护。过果园示范园道路硬化，节约农民生活成本，便捷当地生产生活出行，减少交通运输成本，提高生产生活质量，提高小杂粮产量，增加农民收入，方便村民生产销售，预计带动66户脱贫户户均年增收500元</t>
  </si>
  <si>
    <t>和谐村</t>
  </si>
  <si>
    <t>和谐村委</t>
  </si>
  <si>
    <t>166</t>
  </si>
  <si>
    <t>2023年绥德县崔家湾镇崔家湾村水毁道路维修硬化项目</t>
  </si>
  <si>
    <t>维修生产道路2公里，宽4米，并硬化其中混凝土道路硬化500米，宽3.5米厚0.18米</t>
  </si>
  <si>
    <t>该项目产权归村集体所有，资产属于公益性资产，资产移交后由村委会进行后期管护。通过修建生产道路，节约农民生活成本，便捷当地生产生活出行，减少交通运输成本，提高生产生活质量，带动75农户其中55脱贫户受益，脱贫户户均年增收500元。</t>
  </si>
  <si>
    <t>崔家湾村</t>
  </si>
  <si>
    <t>195</t>
  </si>
  <si>
    <t>崔家湾村委</t>
  </si>
  <si>
    <t>167</t>
  </si>
  <si>
    <t>2023年绥德县定仙墕镇王新村冬枣嫁接示范园区通园区水毁道路维修项目</t>
  </si>
  <si>
    <t>红枣园区内生产道路砖插道路长2.1公里，宽3.5米，厚0.12米</t>
  </si>
  <si>
    <t>该项目产权归村集体所有，资产属于公益性资产，资产移交后由村委会进行后期管护。节约农民生活成本，便捷当地生产生活出行，减少交通运输成本，提高生产生活质量，带动98户脱贫户受益，调高农作效率，户均增加收入500元</t>
  </si>
  <si>
    <t>王新村委</t>
  </si>
  <si>
    <t>168</t>
  </si>
  <si>
    <t>2023年绥德县吉镇镇吉镇村小型基础设施建设项目</t>
  </si>
  <si>
    <t>吉镇村关道山便民桥混凝土道路硬化500米，关道山挖河槽400米</t>
  </si>
  <si>
    <t>该项目产权归村集体所有，资产属于公益性资产，资产移交后由村委会进行后期管护。通过项目的实施，完善基础设施，预计160户受益，其中125户脱贫户受益，脱贫户户均年增收500元。</t>
  </si>
  <si>
    <t>吉镇村委</t>
  </si>
  <si>
    <t>169</t>
  </si>
  <si>
    <t>2023年绥德县吉镇镇马家山村道路硬化项目</t>
  </si>
  <si>
    <t>维修混凝土硬化道路3700米，均宽3.5米，厚0.15米</t>
  </si>
  <si>
    <t>该项目产权归村集体所有，资产属于公益性资产，资产移交后由村委会进行后期管护。通过项目的实施，完善基础设施，节约农民生活成本，便捷当地生产生活出行，减少交通运输成本，提高生产生活质量，方便村民出行，预计130户受益其中86户脱贫户，脱贫户户均年增收500元。</t>
  </si>
  <si>
    <t>马家山村</t>
  </si>
  <si>
    <t>198</t>
  </si>
  <si>
    <t>275</t>
  </si>
  <si>
    <t>马家山村委</t>
  </si>
  <si>
    <t>170</t>
  </si>
  <si>
    <t>2023年绥德县吉镇镇新郑家沟村水毁道路维修硬化项目</t>
  </si>
  <si>
    <t>混凝土维修硬化水毁道路500米，宽3.5米，厚0.18米</t>
  </si>
  <si>
    <t>该项目产权归村集体所有，资产属于公益性资产，资产移交后由村委会进行后期管护。节约农民生活成本，便捷当地生产生活出行，减少交通运输成本，提高生产生活质量，完善村基础设施，预计115户受益其中脱贫户75户，脱贫户户均年增收500元。</t>
  </si>
  <si>
    <t>新郑家沟村</t>
  </si>
  <si>
    <t>新郑家沟村委</t>
  </si>
  <si>
    <t>171</t>
  </si>
  <si>
    <t>2023年绥德县艽园中心高舍沟村基础施设项目</t>
  </si>
  <si>
    <t>高舍沟村长沟环山路混凝土硬化1公里，宽3米，厚0.15米</t>
  </si>
  <si>
    <t>该项目产权归村集体所有，资产属于公益性资产，资产移交后由村委会进行后期管护。改善农户出行条件，促进农村产业发展，带动130户农户其中86户脱贫户发展产业便利性，脱贫户户均年增收500元。</t>
  </si>
  <si>
    <t>高舍沟村</t>
  </si>
  <si>
    <t>268</t>
  </si>
  <si>
    <t>高舍沟村委</t>
  </si>
  <si>
    <t>172</t>
  </si>
  <si>
    <t>2023年绥德县艽园林家硷村新建便民桥项目</t>
  </si>
  <si>
    <t>新建混凝土便民桥一座，长5米宽3米高4米，承重10T</t>
  </si>
  <si>
    <t>该项目产权归村集体所有，资产属于公益性资产，资产移交后由村委会进行后期管护。通过环境综合整治项目，提升村级整体形象和居住生活环境，可以带动乡村旅游和产业积极发展,180户农户其中155户脱贫户受益，脱贫户户均年增收500元。</t>
  </si>
  <si>
    <t>林硷村</t>
  </si>
  <si>
    <t>林硷村委</t>
  </si>
  <si>
    <t>173</t>
  </si>
  <si>
    <t>绥德县2022年度满堂川镇常家沟村便民桥建设工程</t>
  </si>
  <si>
    <t>便民桥石砌绑畔50米，均高4.8米</t>
  </si>
  <si>
    <t>该项目产权归村集体所有，资产属于公益性资产，资产移交后由村委会进行后期管护。通过对村级道路进行新建、维修等，方便农户出行，便于农产品的销售，预计164户受益其中95户脱贫户受益，脱贫户户均年增收500元。</t>
  </si>
  <si>
    <t>常家沟村</t>
  </si>
  <si>
    <t>390</t>
  </si>
  <si>
    <t>常家沟村委</t>
  </si>
  <si>
    <t>174</t>
  </si>
  <si>
    <t>2023年绥德县满堂川镇郭家沟村乡村旅游建设项目</t>
  </si>
  <si>
    <t>建设灌溉渠道200米，配套水源井1口深20米，配套村集体经济院落硬化400平米，厚0.18米，石挡墙50米，均高3米;石碴步道建设200米，均宽1.5米，石挡墙治理100米</t>
  </si>
  <si>
    <t>该项目产权归村集体所有，资产属于经营性资产，资产移交后由该村村集体经济组织依法经营管护。通过配套乡村旅游建设，开展乡村旅游研学体验，预计吸纳2万人次游客观光旅游，村集体收入增收2万元以上，按村集体经济管理章程，其中20%用于村产业发展，30%用于村公益公积金，50%用于村民分红（脱贫户和监测对象股份较一般农户多占0.5股）；带动周边农户210户受益，其中160脱贫户受益，户均年增收800元；新创造6个就业岗位，其中2个岗位安排脱贫户或监测户，年收入不低于1万元。</t>
  </si>
  <si>
    <t>175</t>
  </si>
  <si>
    <t>2024年绥德县满堂川镇寺坪中心村桥涵项目</t>
  </si>
  <si>
    <t>小型桥涵一座，跨度2.5米，长4米，宽4.5米，高3米，承重10T</t>
  </si>
  <si>
    <t>该项目产权归村集体所有，资产属于公益性资产，资产移交后由村委会进行后期管护。通过项目的实施，完善基础设施，方便村民出行，预计185户农户其中110户脱贫户受益，脱贫户户均年增收500元。</t>
  </si>
  <si>
    <t>185</t>
  </si>
  <si>
    <t>375</t>
  </si>
  <si>
    <t>176</t>
  </si>
  <si>
    <t>2023年绥德县石家湾镇石家湾村硬化道路项目</t>
  </si>
  <si>
    <t>叶家坪混凝土硬化道路1000米宽3.5米，厚0.18米</t>
  </si>
  <si>
    <t>该项目产权归村集体所有，资产属于公益性资产，资产移交后由村委会进行后期管护。通过苹果园区道路硬化节约农民生活成本，便捷当地生产生活出行，减少交通运输成本，提高生产生活质量，增加农民收入，方便村民生产销售，预计带动138户脱贫户户均年增收500元</t>
  </si>
  <si>
    <t>石家湾村</t>
  </si>
  <si>
    <t>石家湾村委</t>
  </si>
  <si>
    <t>177</t>
  </si>
  <si>
    <t>2023年绥德县石家湾镇赵家屯村水毁道路维修硬化项目</t>
  </si>
  <si>
    <t>500亩小杂粮种植示范园区内生产道路混凝土硬化道路1000米，宽3.5米，厚0.18米</t>
  </si>
  <si>
    <t>该项目产权归村集体所有，资产属于公益性资产，资产移交后由村委会进行后期管护。通过小杂粮基地道路硬化，节约农民生活成本，便捷当地生产生活出行，减少交通运输成本，提高生产生活质量，方便120户脱贫户生产销售，带动脱贫户均年增收500元</t>
  </si>
  <si>
    <t>赵家屯村委</t>
  </si>
  <si>
    <t>178</t>
  </si>
  <si>
    <t>2023年绥德县四十里铺单家屯生产道路硬化项目</t>
  </si>
  <si>
    <t>新修单家屯砖插生产道路长1200米，宽3.5米，厚0.12米</t>
  </si>
  <si>
    <t>该项目产权归村集体所有，资产属于公益性资产，资产移交后由村委会进行后期管护。通过小杂粮基地道路硬化，完善配套设施，提高小杂粮产量，增加农民收入，方便村民生产销售，预计带动234户农户其中165户脱贫户，脱贫户户均年增收500元。</t>
  </si>
  <si>
    <t>单家屯村</t>
  </si>
  <si>
    <t>单家屯村委</t>
  </si>
  <si>
    <t>179</t>
  </si>
  <si>
    <t>2023年绥德县四十里铺镇雷家岔村通组路项目</t>
  </si>
  <si>
    <t>硬化通组路全长600米，路基宽4米，路面宽3.5米，厚0.18米</t>
  </si>
  <si>
    <t>该项目产权归村集体所有，资产属于公益性资产，资产移交后由村委会进行后期管护。完善基础设施，方便农户生产生活，预计280户受益其中185户脱贫户，脱贫户户均年增收500元。</t>
  </si>
  <si>
    <t>雷家岔村委</t>
  </si>
  <si>
    <t>180</t>
  </si>
  <si>
    <t>2023年绥德县四十里铺刘家沟村水毁道路维修硬化工程项目</t>
  </si>
  <si>
    <t>路基提高2米，混凝土道路硬化300米，宽4.5米，厚0.18米，修建桥涵两座长2米，宽4.5米，高2米，承载10T</t>
  </si>
  <si>
    <t>该项目产权归村集体所有，资产属于公益性资产，资产移交后由村委会进行后期管护。节约农民生活成本，便捷当地生产生活出行，减少交通运输成本，提高生产生活质量，方便农户生产生活，预计251户受益，其中185户脱贫户受益，脱贫户户均年增收500元。</t>
  </si>
  <si>
    <t>刘家沟村</t>
  </si>
  <si>
    <t>460</t>
  </si>
  <si>
    <t>251</t>
  </si>
  <si>
    <t>630</t>
  </si>
  <si>
    <t>刘家沟村委</t>
  </si>
  <si>
    <t>181</t>
  </si>
  <si>
    <t>2023年绥德县四十里铺镇马兴庄村肉牛育肥养殖二期道路硬化工程建设项目</t>
  </si>
  <si>
    <t>村集体经济养牛场混凝土道路硬化500米，宽5.5米，厚0.18米</t>
  </si>
  <si>
    <t>该项目产权归村集体所有，资产属于公益性资产，资产移交后由村委会进行后期管护。通过完善养殖场配套基础设施建设，节约农民生活成本，便捷当地生产生活出行，减少交通运输成本，提高生产生活质量，同时带动农户就地就业务工及拉动农产品销售，预计带动142户农户其中65脱贫户人均年增收600元</t>
  </si>
  <si>
    <t>182</t>
  </si>
  <si>
    <t>2023年绥德县四十里铺镇祁家沟村道路硬化工程建设项目</t>
  </si>
  <si>
    <t>混凝土道路硬化长500米，宽3米，厚0.18米</t>
  </si>
  <si>
    <t>该项目产权归村集体所有，资产属于公益性资产，资产移交后由村委会进行后期管护。通过小杂粮基地道路硬化，节约农民生活成本，便捷当地生产生活出行，减少交通运输成本，提高生产生活质量，提高小杂粮产量，增加农民收入，方便村民生产销售，预计带动84户受益，脱贫户户均年增收500元</t>
  </si>
  <si>
    <t>祁家沟村委</t>
  </si>
  <si>
    <t>183</t>
  </si>
  <si>
    <t>2023年绥德县四十里铺镇前街村生产道路硬化建设项目</t>
  </si>
  <si>
    <t>生产道路混凝土硬化长600米，宽3.5米，厚0.18米，砖插道路400米，宽3.5米，厚0.12米</t>
  </si>
  <si>
    <t>该项目产权归村集体所有，资产属于公益性资产，资产移交后由村委会进行后期管护。该项目产权归村集体所有，资产属于公益性资产，资产移交后由村委会进行后期管护。完善基础设施，节约农民生活成本，便捷当地生产生活出行，减少交通运输成本，提高生产生活质量，方便农户生产生活，预计168户受益其中135户脱贫户，脱贫户户均年增收500元。</t>
  </si>
  <si>
    <t>前街村</t>
  </si>
  <si>
    <t>前街村委</t>
  </si>
  <si>
    <t>184</t>
  </si>
  <si>
    <t>2023年绥德县四十里铺镇水毁产业道路维修项目</t>
  </si>
  <si>
    <t>维修小杂粮、果树园区道路15公里，保障春季春耕顺利进行。维修后保障生产道路宽度达到3.5米以上，厚度达到0.15米以上。</t>
  </si>
  <si>
    <t>该项目产权归村集体所有，资产属于公益性资产，资产移交后由村委会进行后期管护。通过项目的实施，完善产业配套设施，节约农民生活成本，便捷当地生产生活出行，减少交通运输成本，提高生产生活质量，确保苹果及小杂粮春季作业顺利，增加农民收入，带动农户500户受益，其中脱贫户360户，人均增收500元。</t>
  </si>
  <si>
    <t>2023年绥德县四十里铺镇张王家圪崂村小河畔河堤工程建设项目</t>
  </si>
  <si>
    <t>修建小河畔石砌河堤长200米，高5米，宽1.5米</t>
  </si>
  <si>
    <t>该项目产权归村集体所有，资产属于公益性资产，资产移交后由村委会进行后期管护。完善基础设施，方便农户生产生活，预计210户受益其中脱贫户165户，脱贫户户均年增收500元。</t>
  </si>
  <si>
    <t>张王家圪崂村</t>
  </si>
  <si>
    <t>张王家圪崂村委</t>
  </si>
  <si>
    <t>186</t>
  </si>
  <si>
    <t>2023年绥德县田庄镇贺家庄村建成小杂粮园内道路硬化项目</t>
  </si>
  <si>
    <t>混凝土道路硬化1000米，宽3.5米，厚0.18米</t>
  </si>
  <si>
    <t>该项目产权归村集体所有，资产属于公益性资产，资产移交后由村委会进行后期管护。通过完善产业配套设施，节约农民生活成本，便捷当地生产生活出行，减少交通运输成本，提高生产生活质量，带动165户农户其中105户脱贫户受益，脱贫户户均年增收500元。</t>
  </si>
  <si>
    <t>贺家庄村</t>
  </si>
  <si>
    <t>贺家庄村委</t>
  </si>
  <si>
    <t>187</t>
  </si>
  <si>
    <t>2023年绥德县田庄镇硷沟村小杂粮种植基地水毁道路维修硬化项目</t>
  </si>
  <si>
    <t>生产道路维修混凝土硬化1公里宽3.5米，厚0.18米</t>
  </si>
  <si>
    <t>该项目产权归村集体所有，资产属于公益性资产，资产移交后由村委会进行后期管护。通过小杂粮基地道路硬化，节约农民生活成本，便捷当地生产生活出行，减少交通运输成本，提高生产生活质量，提高小杂粮产量，增加农民收入，方便村民生产销售，预计带动65户脱贫户受益，脱贫户户均年增收500元。</t>
  </si>
  <si>
    <t>硷沟村委</t>
  </si>
  <si>
    <t>188</t>
  </si>
  <si>
    <t>2023年绥德县田庄镇秦家庄村小杂粮种植基地水毁道路维修硬化项目</t>
  </si>
  <si>
    <t>小杂粮示范园区内产业路混凝土硬化800米，宽3.5米，厚0.18米</t>
  </si>
  <si>
    <t>该项目产权归村集体所有，资产属于公益性资产，资产移交后由村委会进行后期管护。节约农民生活成本，便捷当地生产生活出行，减少交通运输成本，提高生产生活质量，175户脱贫户受益，调高农作效率，户均增加收入500元</t>
  </si>
  <si>
    <t>秦家庄村委</t>
  </si>
  <si>
    <t>189</t>
  </si>
  <si>
    <t>2023年绥德县田庄镇田庄村新型肉猪养殖基地配套设施工程项目</t>
  </si>
  <si>
    <t>养殖基地配套石砌排洪渠建设120米，宽2米，高2米</t>
  </si>
  <si>
    <t>该项目产权归村集体所有，资产属于经营资产，资产移交后由该村村集体经济组织依法经营管护。通过完善养殖场配套基础设施建设，发展壮大村集体经济，同时带动农户就地就业务工及拉动农产品销售，预计185户农户增收，其中带动脱贫户160户，户均年增收3000元，按村集体经济管理章程，其中20%用于村产业发展，30%用于村公益公积金，50%用于村民分红（脱贫户和监测对象股份较一般农户每户1股，多占0.5股）。</t>
  </si>
  <si>
    <t>田庄村委</t>
  </si>
  <si>
    <t>190</t>
  </si>
  <si>
    <t>村集体养猪场混凝土硬化生产道路350米，宽3.5米，厚0.18米；水塔100吨，管网长560米，供电需安装变压器，线路150米。</t>
  </si>
  <si>
    <t>该项目产权归村集体所有，资产属于经营性资产，资产移交后由该村村集体经济组织依法经营管护。通过完善养殖场配套基础设施建设，通过村民个户经营及大户、合作社承包经营等多种模式，发展壮大村集体经济，同时带动脱贫户就地就业务工及拉动农产品销售，预计带动206户农户受益，其中脱贫户165户，户均年增收3000元，按村集体经济管理章程，其中20%用于村产业发展，30%用于村公益公积金，50%用于村民分红（脱贫户和监测对象股份较一般农户每户1股，多占0.5股）。</t>
  </si>
  <si>
    <t>191</t>
  </si>
  <si>
    <t>2023年绥德县田庄镇延家沟村苹果种植基地道路硬化项目</t>
  </si>
  <si>
    <t>马禅岇小杂粮基地生产道路混凝土硬化长950米宽3.5米高0.18米；苹果产业园区道路混凝土硬化950米宽3.5米高0.18米；</t>
  </si>
  <si>
    <t>该项目产权归村集体所有，资产属于公益性资产，资产移交后由村委会进行后期管护。通过小杂粮基地道路硬化，节约农民生活成本，便捷当地生产生活出行，减少交通运输成本，提高生产生活质量，提高小杂粮产量，增加农民收入，方便村民生产销售，预计带动167户农户其中118户脱贫户人均增收500元</t>
  </si>
  <si>
    <t>延家沟村委</t>
  </si>
  <si>
    <t>192</t>
  </si>
  <si>
    <t>2023年绥德县薛家河镇薛家河村杂小粮种植基地水毁道路维修硬化项目</t>
  </si>
  <si>
    <t>300亩小粮种植示范园区内生产道路混凝土道路硬化1公里，宽3.5米，厚0.18米</t>
  </si>
  <si>
    <t>该项目产权归村集体所有，资产属于公益性资产，资产移交后由村委会进行后期管护。该示范园区共涉及面积300亩，由村集体牵头，统一种植，统一管理，通过完善小杂粮基地产业配套设施，节约农民生活成本，便捷当地生产生活出行，减少交通运输成本，提高生产生活质量，提升小杂粮产量，促进农户增收，预计带动120户农户（其中79户脱贫户）户均年增收500元</t>
  </si>
  <si>
    <t>薛家河村委</t>
  </si>
  <si>
    <t>193</t>
  </si>
  <si>
    <t>2023年绥德县薛家峁镇榆林坪村苗木产业综合基地项目</t>
  </si>
  <si>
    <t>苗木产业基地砖插道路400米，宽3.5米，厚0.12米</t>
  </si>
  <si>
    <t>该项目产权归村集体所有，资产属于公益性资产，资产移交后由村委会进行后期管护。通过建设苗木产业综合基地，大棚路维修，创建苗木交易市场，保障当地苗木交易顺利开展，预计带动324户892人增收辐射效益；其中脱贫人口210户440人，户均年增收1000元。</t>
  </si>
  <si>
    <t>194</t>
  </si>
  <si>
    <t>2023年绥德县义合镇曹家沟水毁道路维修硬化项目</t>
  </si>
  <si>
    <t>混凝土硬化道路总长600米，宽3.5米，厚0.18米</t>
  </si>
  <si>
    <t>该项目产权归村集体所有，资产属于公益性资产，资产移交后由村委会进行后期管护。该项目产权归村集体所有，资产属于公益性资产，资产移交后由村委会进行后期管护。节约农民生活成本，便捷当地生产生活出行，减少交通运输成本，提高生产生活质量，计划带动73户脱贫户103人，防止返贫现象发生，带动生产效益，脱贫户户均年增收500元。</t>
  </si>
  <si>
    <t>曹家沟村委会</t>
  </si>
  <si>
    <t>2023年绥德县义合镇豆则沟村断面沟水毁道路维修硬化项目</t>
  </si>
  <si>
    <t>断面沟混凝土硬化生产道路宽3.5m，厚0.18米，硬化1公里</t>
  </si>
  <si>
    <t>该项目产权归村集体所有，资产属于公益性资产，资产移交后由村委会进行后期管护。通过基础设施的改善修建，节约农民生活成本，便捷当地生产生活出行，减少交通运输成本，提高生产生活质量，使得64户群众生产生活受益其中48户脱贫户，脱贫户户均年增收500元。</t>
  </si>
  <si>
    <t>豆则沟村</t>
  </si>
  <si>
    <t>豆则沟村委</t>
  </si>
  <si>
    <t>196</t>
  </si>
  <si>
    <t>2023年绥德县义合镇官度坪村寨焉沟桥改造项目</t>
  </si>
  <si>
    <t>拆除石磙桥1座  新建板桥1座，长5米,宽3米,承重10T</t>
  </si>
  <si>
    <t>该项目产权归村集体所有，资产属于公益性资产，资产移交后由村委会进行后期管护。增加排洪量保护本村通村道路6公里，210户农户其中165户脱贫户受益，脱贫户户均年增收500元。</t>
  </si>
  <si>
    <t>官度坪村</t>
  </si>
  <si>
    <t>官度坪村委</t>
  </si>
  <si>
    <t>197</t>
  </si>
  <si>
    <t>2023年绥德县义合镇胡家沟村水毁道路维修硬化项目</t>
  </si>
  <si>
    <t>大梁山生产道路混凝土硬化生产道路1.2公里，宽3.5米，厚0.18米</t>
  </si>
  <si>
    <t>该项目产权归村集体所有，资产属于公益性资产，资产移交后由村委会进行后期管护。通过改善村基础设施，节约农民生活成本，便捷当地生产生活出行，减少交通运输成本，提高生产生活质量，带动173户，其中135户脱贫户，脱贫户户均年增收500元。，实现稳定收入，防止返贫现象发生</t>
  </si>
  <si>
    <t>胡家沟村</t>
  </si>
  <si>
    <t>胡家沟村委</t>
  </si>
  <si>
    <t>2023年绥德县义合镇霍白湾村水毁道路维修硬化项目</t>
  </si>
  <si>
    <t>混凝土道路硬化500米，宽3.5米，厚0.18米</t>
  </si>
  <si>
    <t>该项目产权归村集体所有，资产属于公益性资产，资产移交后由村委会进行后期管护。通过基础设施的改善修建，节约农民生活成本，便捷当地生产生活出行，减少交通运输成本，提高生产生活质量，计划带动68户农户45户脱贫户，脱贫户户均年增收500元。防止返贫现象发生，改善全村人生产生活</t>
  </si>
  <si>
    <t>霍白湾村</t>
  </si>
  <si>
    <t>霍白湾村委</t>
  </si>
  <si>
    <t>199</t>
  </si>
  <si>
    <t>2023年绥德县义合镇清水沟水小型基础设施建设项目</t>
  </si>
  <si>
    <t>该项目产权归村集体所有，资产属于公益性资产，资产移交后由村委会进行后期管护。通过基础设施的改善修建，节约农民生活成本，便捷当地生产生活出行，减少交通运输成本，提高生产生活质量，计划带动67户农户其中41户脱贫户，脱贫户户均年增收500元。</t>
  </si>
  <si>
    <t>清水沟村</t>
  </si>
  <si>
    <t>清水沟村委</t>
  </si>
  <si>
    <t>200</t>
  </si>
  <si>
    <t>2023年义合镇田家岔村道路硬化项目</t>
  </si>
  <si>
    <t>混凝土道路硬化300米，宽3.5米，厚0.18米，1-5米，宽4米，承重10T,板桥一座</t>
  </si>
  <si>
    <t>该项目产权归村集体所有，资产属于公益性资产，资产移交后由村委会进行后期管护。改善农村出行条件，节约农民生活成本，便捷当地生产生活出行，减少交通运输成本，提高生产生活质量，使得53户群众38户脱贫户受益，脱贫户户均年增收500元。</t>
  </si>
  <si>
    <t>田家岔村</t>
  </si>
  <si>
    <t>田家岔村委</t>
  </si>
  <si>
    <t>201</t>
  </si>
  <si>
    <t>2023年绥德县义合镇薛家渠乡村振兴示范项目</t>
  </si>
  <si>
    <t>村集体养殖厂配套混凝土道路硬化380米，宽4.5米，厚0.18米</t>
  </si>
  <si>
    <t>该项目产权归村集体所有，资产属于公益性资产，资产移交后由村委会进行后期管护。节约农民生活成本，便捷当地生产生活出行，减少交通运输成本，提高生产生活质量，计划带动84户脱贫户121人受益，脱贫户户均年增收500元。</t>
  </si>
  <si>
    <t>薛家渠村委</t>
  </si>
  <si>
    <t>202</t>
  </si>
  <si>
    <t>2023年绥德县张家砭镇郝家桥村水毁道路维修硬化项目</t>
  </si>
  <si>
    <t>维修加固千亩苹果及小杂粮种植园区砖插道路800米，宽3.5米，厚0.12米，混凝土道路硬化70米，宽3.5米，厚0.18米</t>
  </si>
  <si>
    <t>该项目产权归村集体所有，资产属于公益性资产，资产移交后由村委会进行后期管护。通过项目的实施，节约农民生活成本，便捷当地生产生活出行，减少交通运输成本，提高生产生活质量，提高苹果及小杂粮产量，增加农民收入，带动脱贫户80户，户均年增收500元。</t>
  </si>
  <si>
    <t>郝家桥村委</t>
  </si>
  <si>
    <t>203</t>
  </si>
  <si>
    <t>2023年绥德县张家砭镇郝家桥村小杂粮种植基地水毁道路维修硬化项目</t>
  </si>
  <si>
    <t>混凝土维修硬化水毁产业道路100米，宽4米，高0.18米，石砌坑深10米，宽6米。</t>
  </si>
  <si>
    <t>该项目产权归村集体所有，资产属于公益性资产，资产移交后由村委会进行后期管护。提高农业效率，节约农民生活成本，便捷当地生产生活出行，减少交通运输成本，提高生产生活质量，175户农户其中110户脱贫户户均受益增收500元，村环境得到改善。</t>
  </si>
  <si>
    <t>204</t>
  </si>
  <si>
    <t>2023年张家砭镇马家洼村水毁小型基础设施项目</t>
  </si>
  <si>
    <t>塌陷石墙修补50米，高1米</t>
  </si>
  <si>
    <t>该项目产权归村集体所有，资产属于公益性资产，资产移交后由村委会进行后期管护。改善损毁道路环境，方便周边30户群众其中25户脱贫户出行，国道国境线周边环境得到治理</t>
  </si>
  <si>
    <t>马家洼村</t>
  </si>
  <si>
    <t>马家洼村委</t>
  </si>
  <si>
    <t>205</t>
  </si>
  <si>
    <t>2023年绥德县张家砭镇米家硷村苹果园区水毁道路维修硬化项目</t>
  </si>
  <si>
    <t>苹果园区硬化混凝土生产道路950米，宽3.5米，厚0.18米</t>
  </si>
  <si>
    <t>该项目产权归村集体所有，资产属于公益性资产，资产移交后由村委会进行后期管护。节约农民生活成本，便捷当地生产生活出行，减少交通运输成本，提高生产生活质量，85户脱贫户受益，每年增加收入500元，生产生活条件得到改善</t>
  </si>
  <si>
    <t>米家硷村委</t>
  </si>
  <si>
    <t>206</t>
  </si>
  <si>
    <t>2023年绥德县张家砭镇张家砭村修建通山路项目</t>
  </si>
  <si>
    <t>巴杏示范园区建设混凝土产业路长1500米，宽3.5米，厚0.18米</t>
  </si>
  <si>
    <t>该项目产权归村集体所有，资产属于公益性资产，资产移交后由村委会进行后期管护。完善产业配套基础设施，节约农民生活成本，便捷当地生产生活出行，减少交通运输成本，提高生产生活质量，缩短出行时间，调高农作效率预计168户脱贫户受益，户均增加年收入500元</t>
  </si>
  <si>
    <t>张家砭村</t>
  </si>
  <si>
    <t>张家砭村委</t>
  </si>
  <si>
    <t>207</t>
  </si>
  <si>
    <t>2023年绥德县中角镇董家山村小杂粮种植基地水毁道路维修硬化建设项目</t>
  </si>
  <si>
    <t>小杂粮种植基地砖插产业路生产道路1000米宽3.5米厚0.12米</t>
  </si>
  <si>
    <t>该项目产权归村集体所有，资产属于公益性资产，资产移交后由村委会进行后期管护。节约农民生活成本，便捷当地生产生活出行，减少交通运输成本，提高生产生活质量，175户脱贫户受益，每年增加收入500元，生产生活条件得到改善</t>
  </si>
  <si>
    <t>董家山村委</t>
  </si>
  <si>
    <t>208</t>
  </si>
  <si>
    <t>2023年绥德县中角镇刘家沟村小杂粮种植基地水毁道路维修硬化建设项目</t>
  </si>
  <si>
    <t>小杂粮基地内混凝土硬化生产道路700米宽3.5米厚0.18米</t>
  </si>
  <si>
    <t>209</t>
  </si>
  <si>
    <t>2023年绥德县中角镇前坪村水毁道路维修硬化项目</t>
  </si>
  <si>
    <t>霍家渠自然村生产道路混凝土维修硬化600米，宽3.5m，厚0.18米，</t>
  </si>
  <si>
    <t>该项目产权归村集体所有，资产属于公益性资产，资产移交后由村委会进行后期管护。通过基础设施的改善修建，节约农民生活成本，便捷当地生产生活出行，减少交通运输成本，提高生产生活质量，使得68户群众生产生活受益其中55户脱贫户，脱贫户户均年增收500元。</t>
  </si>
  <si>
    <t>前坪村委</t>
  </si>
  <si>
    <t>210</t>
  </si>
  <si>
    <t>2023年绥德县中角镇孙家洼村产业区排水渠工程</t>
  </si>
  <si>
    <t>建设排水渠100米，宽2米，高1.5米，保护耕地30亩用于发展软高粱产业</t>
  </si>
  <si>
    <t>该项目产权归村集体所有，资产属于公益性资产，资产移交后由村委会进行后期管护。通过项目的设施，改善土壤，保护农田，提高产量，促进群众增收，合理利用水资源及治理黄土沟壑，改善生态环境等效益，使得180户群众增收受益，，项目优先脱贫户种植，其中脱贫户64户，户均年增收500元。</t>
  </si>
  <si>
    <t>孙家洼村</t>
  </si>
  <si>
    <t>孙家洼村委</t>
  </si>
  <si>
    <t>211</t>
  </si>
  <si>
    <t>212</t>
  </si>
  <si>
    <t>213</t>
  </si>
  <si>
    <t>214</t>
  </si>
  <si>
    <t>215</t>
  </si>
  <si>
    <t>216</t>
  </si>
  <si>
    <t>217</t>
  </si>
  <si>
    <t>218</t>
  </si>
  <si>
    <t>219</t>
  </si>
  <si>
    <t>220</t>
  </si>
  <si>
    <t>221</t>
  </si>
  <si>
    <t>222</t>
  </si>
  <si>
    <t>223</t>
  </si>
  <si>
    <t>224</t>
  </si>
  <si>
    <t>桃产业基地混凝土道路硬化3公里，宽4米，厚0.18米</t>
  </si>
  <si>
    <t>225</t>
  </si>
  <si>
    <t>绥德县2023年崔家湾镇贺家湾村供水保障水工程</t>
  </si>
  <si>
    <t>新建10m³水蓄水池2座，铺设PVC官网1600m及其配套设施。</t>
  </si>
  <si>
    <t>通过新建水源井，增加水量，完善基础设施建设，方便20户群众生活用水。资产产权归属为崔家湾镇贺家湾村村集体经济组织所有，资产属于公益性资产，资产移交后由该村村集体经济组织进行管护。</t>
  </si>
  <si>
    <t>贺家湾村坡上自然村</t>
  </si>
  <si>
    <t>226</t>
  </si>
  <si>
    <t>绥德县2023年崔家湾镇苏家岩村供水保障水工程</t>
  </si>
  <si>
    <r>
      <rPr>
        <sz val="14"/>
        <rFont val="宋体"/>
        <charset val="134"/>
        <scheme val="major"/>
      </rPr>
      <t>新建</t>
    </r>
    <r>
      <rPr>
        <sz val="14"/>
        <rFont val="宋体"/>
        <charset val="0"/>
        <scheme val="major"/>
      </rPr>
      <t>¢</t>
    </r>
    <r>
      <rPr>
        <sz val="14"/>
        <rFont val="宋体"/>
        <charset val="134"/>
        <scheme val="major"/>
      </rPr>
      <t>1200mm大口井1眼H=25米及其配套设施。</t>
    </r>
  </si>
  <si>
    <t>通过新建水源井，增加水量，完善基础设施建设，方便24户群众生活用水，资产产权归属为崔家湾镇苏家岩村村集体经济组织所有，资产属于公益性资产，资产移交后由该村村集体经济组织进行管护。</t>
  </si>
  <si>
    <t>苏家岩村</t>
  </si>
  <si>
    <t>227</t>
  </si>
  <si>
    <t>绥德县2023年定仙墕镇贺家山村供水保障工程</t>
  </si>
  <si>
    <t>铺设PVC管网1000m及其配套设施。</t>
  </si>
  <si>
    <t>通过更换管网，完善基础设施建设，提高农户饮水方便程度，确保饮水安全，解决45户的饮水问题。资产产权归属为定仙墕镇贺家山村村集体经济组织所有，资产属于公益性资产，资产移交后由该村村集体经济组织进行管护。</t>
  </si>
  <si>
    <t>贺家山村</t>
  </si>
  <si>
    <t>228</t>
  </si>
  <si>
    <t>年绥德县2023年定仙墕镇枣花山村供水保障工程</t>
  </si>
  <si>
    <t>铺设PVC管网800m，保温管网300m及其配套设施。</t>
  </si>
  <si>
    <t>通过更换管网，完善基础设施建设，提高农户饮水方便程度，确保饮水安全，解决112户的饮水问题。资产产权归属为定仙墕镇枣花山村村集体经济组织所有，资产属于公益性资产，资产移交后由该村村集体经济组织进行管护。</t>
  </si>
  <si>
    <t>枣花山村</t>
  </si>
  <si>
    <t>229</t>
  </si>
  <si>
    <t>绥德县2023年定仙墕镇赵家山村供水保障工程</t>
  </si>
  <si>
    <t>新建20t水塔1座，铺设PVC管网3500m及其配套设施。</t>
  </si>
  <si>
    <t>通过更换管网，提高农户饮水方便程度，确保饮水安全，解决27户的饮水问题。资产产权归属为定仙墕镇赵家山村村集体经济组织所有，资产属于公益性资产，资产移交后由该村村集体经济组织进行管护。</t>
  </si>
  <si>
    <t>赵家山村</t>
  </si>
  <si>
    <t>绥德县2023年吉镇镇马家圪坨村供水保障工程</t>
  </si>
  <si>
    <r>
      <rPr>
        <sz val="14"/>
        <rFont val="宋体"/>
        <charset val="134"/>
        <scheme val="major"/>
      </rPr>
      <t>新建</t>
    </r>
    <r>
      <rPr>
        <sz val="14"/>
        <rFont val="宋体"/>
        <charset val="0"/>
        <scheme val="major"/>
      </rPr>
      <t>¢</t>
    </r>
    <r>
      <rPr>
        <sz val="14"/>
        <rFont val="宋体"/>
        <charset val="134"/>
        <scheme val="major"/>
      </rPr>
      <t>1200mm大口井1眼H=360米，机电设备1套及其配套设施。</t>
    </r>
  </si>
  <si>
    <t>通过新建水井，完善基础设施建设，确保饮水安全，解决35户饮水问题。资产产权归属为吉镇镇马家圪坨村村集体经济组织所有，资产属于公益性资产，资产移交后由该村村集体经济组织进行管护。</t>
  </si>
  <si>
    <t>231</t>
  </si>
  <si>
    <t>绥德县2023年吉镇镇崖马沟村供水保障工程</t>
  </si>
  <si>
    <r>
      <rPr>
        <sz val="14"/>
        <rFont val="宋体"/>
        <charset val="134"/>
        <scheme val="major"/>
      </rPr>
      <t>新建</t>
    </r>
    <r>
      <rPr>
        <sz val="14"/>
        <rFont val="宋体"/>
        <charset val="0"/>
        <scheme val="major"/>
      </rPr>
      <t>¢</t>
    </r>
    <r>
      <rPr>
        <sz val="14"/>
        <rFont val="宋体"/>
        <charset val="134"/>
        <scheme val="major"/>
      </rPr>
      <t>1200mm大口井1眼H=25米，机电设备1套及其配套设施。</t>
    </r>
  </si>
  <si>
    <t>通过新建水井，确保饮水安全，解决8户饮水问题。资产产权归属为吉镇镇崖马沟村村集体经济组织所有，资产属于公益性资产，资产移交后由该村村集体经济组织进行管护。</t>
  </si>
  <si>
    <t>崖马沟村</t>
  </si>
  <si>
    <t>232</t>
  </si>
  <si>
    <t>绥德县2023年名州镇韭园中心刘家坪村供水保障工程</t>
  </si>
  <si>
    <r>
      <rPr>
        <sz val="14"/>
        <rFont val="宋体"/>
        <charset val="134"/>
        <scheme val="major"/>
      </rPr>
      <t>新建</t>
    </r>
    <r>
      <rPr>
        <sz val="14"/>
        <rFont val="宋体"/>
        <charset val="0"/>
        <scheme val="major"/>
      </rPr>
      <t>¢</t>
    </r>
    <r>
      <rPr>
        <sz val="14"/>
        <rFont val="宋体"/>
        <charset val="134"/>
        <scheme val="major"/>
      </rPr>
      <t>1200mm大口井3眼H=20米，机电设备3套及其配套设施。</t>
    </r>
  </si>
  <si>
    <t>通过新建水井，完善基础设施建设，确保饮水安全，解决14户饮水问题。资产产权归属为艽园便民服务中心刘家坪村村集体经济组织所有，资产属于公益性资产，资产移交后由该村村集体经济组织进行管护。</t>
  </si>
  <si>
    <t>刘家坪村</t>
  </si>
  <si>
    <t>233</t>
  </si>
  <si>
    <t>绥德县2023年名州镇韭园中心三角坪村供水保障工程</t>
  </si>
  <si>
    <r>
      <rPr>
        <sz val="14"/>
        <rFont val="宋体"/>
        <charset val="134"/>
        <scheme val="major"/>
      </rPr>
      <t>新建</t>
    </r>
    <r>
      <rPr>
        <sz val="14"/>
        <rFont val="宋体"/>
        <charset val="0"/>
        <scheme val="major"/>
      </rPr>
      <t>¢</t>
    </r>
    <r>
      <rPr>
        <sz val="14"/>
        <rFont val="宋体"/>
        <charset val="134"/>
        <scheme val="major"/>
      </rPr>
      <t>1200mm大口井1眼H=30米，机电设备1套及其配套设施。</t>
    </r>
  </si>
  <si>
    <t>通过新建水井，完善基础设施建设，确保饮水安全，解决81户饮水问题。资产产权归属为艽园便民服务中心三角坪村村集体经济组织所有，资产属于公益性资产，资产移交后由该村村集体经济组织进行管护。</t>
  </si>
  <si>
    <t>234</t>
  </si>
  <si>
    <t>绥德县2023年名州镇韭园中心吴家畔村供水保障工程</t>
  </si>
  <si>
    <r>
      <rPr>
        <sz val="14"/>
        <rFont val="宋体"/>
        <charset val="134"/>
        <scheme val="major"/>
      </rPr>
      <t>新建</t>
    </r>
    <r>
      <rPr>
        <sz val="14"/>
        <rFont val="宋体"/>
        <charset val="0"/>
        <scheme val="major"/>
      </rPr>
      <t>¢</t>
    </r>
    <r>
      <rPr>
        <sz val="14"/>
        <rFont val="宋体"/>
        <charset val="134"/>
        <scheme val="major"/>
      </rPr>
      <t>1200mm大口井1眼H=28米，机电设备1套及其配套设施。</t>
    </r>
  </si>
  <si>
    <t>通过新建水井，完善基础设施建设，确保饮水安全，解决21户饮水问题。资产产权归属为艽园便民服务中心吴家畔村村集体经济组织所有，资产属于公益性资产，资产移交后由该村村集体经济组织进行管护。</t>
  </si>
  <si>
    <t>吴家畔村</t>
  </si>
  <si>
    <t>235</t>
  </si>
  <si>
    <t>绥德县2023年满堂川镇柏树岔村供水保障工程</t>
  </si>
  <si>
    <t>通过维修、新建水井，增加水量，完善基础设施建设，方便50户群众饮水问题。资产产权归属为满堂川镇柏树岔村村集体经济组织所有，资产属于公益性资产，资产移交后由该村村集体经济组织进行管护。</t>
  </si>
  <si>
    <t>236</t>
  </si>
  <si>
    <t>绥德县2023年满堂川镇郭家沟村供水保障工程</t>
  </si>
  <si>
    <r>
      <rPr>
        <sz val="14"/>
        <rFont val="宋体"/>
        <charset val="134"/>
        <scheme val="major"/>
      </rPr>
      <t>新建</t>
    </r>
    <r>
      <rPr>
        <sz val="14"/>
        <rFont val="宋体"/>
        <charset val="0"/>
        <scheme val="major"/>
      </rPr>
      <t>¢</t>
    </r>
    <r>
      <rPr>
        <sz val="14"/>
        <rFont val="宋体"/>
        <charset val="134"/>
        <scheme val="major"/>
      </rPr>
      <t>1200mm大口井2眼H=20米，机电设备2套及其配套设施。</t>
    </r>
  </si>
  <si>
    <t>通过扩建水源井，增加水量，完善基础设施建设，方便80户群众饮水问题。资产产权归属为满堂川镇郭家沟村村集体经济组织所有，资产属于公益性资产，资产移交后由该村村集体经济组织进行管护。</t>
  </si>
  <si>
    <t>237</t>
  </si>
  <si>
    <t>绥德县2023年满堂川镇土地岔村供水保障工程</t>
  </si>
  <si>
    <r>
      <rPr>
        <sz val="14"/>
        <rFont val="宋体"/>
        <charset val="134"/>
        <scheme val="major"/>
      </rPr>
      <t>新建</t>
    </r>
    <r>
      <rPr>
        <sz val="14"/>
        <rFont val="宋体"/>
        <charset val="0"/>
        <scheme val="major"/>
      </rPr>
      <t>¢</t>
    </r>
    <r>
      <rPr>
        <sz val="14"/>
        <rFont val="宋体"/>
        <charset val="134"/>
        <scheme val="major"/>
      </rPr>
      <t>1200mm大口井2眼H=25米，机电设备1套及其配套设施。</t>
    </r>
  </si>
  <si>
    <t>通过维修、新建水井，解决农户吃水困难问题，让农户更方便，保障66户群众饮水问题。资产产权归属为满堂川镇土地岔村村集体经济组织所有，资产属于公益性资产，资产移交后由该村村集体经济组织进行管护。</t>
  </si>
  <si>
    <t>238</t>
  </si>
  <si>
    <t>绥德县2023年名州镇亢家沟村 供水保障工程</t>
  </si>
  <si>
    <t>新建50t水塔1座，更换PVC管网6000m，机电设备2套及其配套设施。</t>
  </si>
  <si>
    <t>通过完善基础设施建设，保障105户群众饮水安全。资产产权归属为名州镇亢家沟村村集体经济组织所有，资产属于公益性资产，资产移交后由该村村集体经济组织进行管护。</t>
  </si>
  <si>
    <t>239</t>
  </si>
  <si>
    <t>绥德县2023年石家湾镇花家湾村供水保障工程</t>
  </si>
  <si>
    <t>铺设PVC管网1500米，维修水塔1座，维修水源井2口，机电设备1套及其配套设施。</t>
  </si>
  <si>
    <t>通过新建水源井，增加水量，完善基础设施建设，提高24户饮水方便程，确保饮水安全。资产产权归属为石家湾镇花家湾村村集体经济组织所有，资产属于公益性资产，资产移交后由该村村集体经济组织进行管护。</t>
  </si>
  <si>
    <t>花家湾村</t>
  </si>
  <si>
    <t>240</t>
  </si>
  <si>
    <t>绥德县2023年四十里铺镇付家沟村供水保障工程</t>
  </si>
  <si>
    <t>新建30m³蓄水池1处，砖混维修蓄水池3m*6m*3m一处及其配套设施。</t>
  </si>
  <si>
    <t>通过新建水井，完善基础设施建设，确保饮水安全，解决45户饮水问题。资产产权归属为四十里铺镇付家沟村村集体经济组织所有，资产属于公益性资产，资产移交后由该村村集体经济组织进行管护。</t>
  </si>
  <si>
    <t>241</t>
  </si>
  <si>
    <t>绥德县2023年四十里铺镇祁家沟村供水保障工程</t>
  </si>
  <si>
    <r>
      <rPr>
        <sz val="14"/>
        <rFont val="宋体"/>
        <charset val="134"/>
        <scheme val="major"/>
      </rPr>
      <t>新建30m³蓄水池1处，新建</t>
    </r>
    <r>
      <rPr>
        <sz val="14"/>
        <rFont val="宋体"/>
        <charset val="0"/>
        <scheme val="major"/>
      </rPr>
      <t>¢</t>
    </r>
    <r>
      <rPr>
        <sz val="14"/>
        <rFont val="宋体"/>
        <charset val="134"/>
        <scheme val="major"/>
      </rPr>
      <t>1200mm大口井1眼H=25m及其配套设施。</t>
    </r>
  </si>
  <si>
    <t>通过新建水井，完善基础设施建设，确保饮水安全，解决25户饮水问题。资产产权归属为四十里铺镇祁家沟村村集体经济组织所有，资产属于公益性资产，资产移交后由该村村集体经济组织进行管护。</t>
  </si>
  <si>
    <t>242</t>
  </si>
  <si>
    <t>绥德县2023年四十里铺镇赵家砭村供水保障工程</t>
  </si>
  <si>
    <t>铺设PVC管网1800m及其配套设施。</t>
  </si>
  <si>
    <t>通过铺设管网，完善基础设施建设，提高农户饮水方便程度，确保饮水安全，解决450户饮水问题。资产产权归属为十里铺镇谢家沟村，资产属于公益性资产，资产移交后由该村村集体经济组织进行管护。</t>
  </si>
  <si>
    <t>243</t>
  </si>
  <si>
    <t>绥德县2023年田庄镇庙岔村供水保障工程</t>
  </si>
  <si>
    <r>
      <rPr>
        <sz val="14"/>
        <rFont val="宋体"/>
        <charset val="134"/>
        <scheme val="major"/>
      </rPr>
      <t>新建</t>
    </r>
    <r>
      <rPr>
        <sz val="14"/>
        <rFont val="宋体"/>
        <charset val="0"/>
        <scheme val="major"/>
      </rPr>
      <t>¢</t>
    </r>
    <r>
      <rPr>
        <sz val="14"/>
        <rFont val="宋体"/>
        <charset val="134"/>
        <scheme val="major"/>
      </rPr>
      <t>1200mm大口井1眼H=30米及其配套设施。</t>
    </r>
  </si>
  <si>
    <t>通过新建水井，完善基础设施建设，确保饮水安全，解决8户饮水问题。资产产权归属为田庄镇庙岔村村集体经济组织所有，资产属于公益性资产，资产移交后由该村村集体经济组织进行管护。</t>
  </si>
  <si>
    <t>244</t>
  </si>
  <si>
    <t>绥德县2023年田庄镇秦家庄村供水保障工程</t>
  </si>
  <si>
    <t>砖混维修3处20T蓄水池及其配套设施。</t>
  </si>
  <si>
    <t>通过保障饮水水源水质合格供给，提高农户饮水方便程度，确保饮水安全，解决23户饮水问题。资产产权归属为田庄镇秦家庄村村集体经济组织所有，资产属于公益性资产，资产移交后由该村村集体经济组织进行管护。</t>
  </si>
  <si>
    <t>245</t>
  </si>
  <si>
    <t>绥德县2023年田庄镇张家沟村供水保障工程</t>
  </si>
  <si>
    <t>张家沟村</t>
  </si>
  <si>
    <t>246</t>
  </si>
  <si>
    <t>绥德县2023年薛家河镇薛家坪村供水保障工程</t>
  </si>
  <si>
    <t>铺设PVC管网2000m及其配套设施。</t>
  </si>
  <si>
    <t>通过铺设管网，确保饮水安全，使得83户群众受益。资产产权归属为薛家河镇薛家坪村村集体经济组织所有，资产属于公益性资产，资产移交后由该村村集体经济组织进行管护。</t>
  </si>
  <si>
    <t>247</t>
  </si>
  <si>
    <t>绥德县2023年薛家河镇周家桥村供水保障工程</t>
  </si>
  <si>
    <t>新建30m³蓄水池1处，铺设PVC管网4000m，机电设备1套及其配套设施。</t>
  </si>
  <si>
    <t>通过新建水源井，增加水量，完善基础设施建设，使得112户群众受益。资产产权归属为薛家河镇周家桥村村集体经济组织所有，资产属于公益性资产，资产移交后由该村村集体经济组织进行管护。</t>
  </si>
  <si>
    <t>248</t>
  </si>
  <si>
    <t>绥德县2023年薛家峁镇高家畔村供水保障工程</t>
  </si>
  <si>
    <t>砖混维修蓄水池2处，新建20m³水源蓄水池1处，铺设管网PVC1500m，机电设备1套及其配套设施。</t>
  </si>
  <si>
    <t>通过保障饮水水源水质合格供给，提高农户饮水方便程度，确保饮水安全，解决16户的饮水问题。资产产权归属为薛家峁镇高家畔村村集体经济组织所有，资产属于公益性资产，资产移交后由该村村集体经济组织进行管护。</t>
  </si>
  <si>
    <t>高家畔村</t>
  </si>
  <si>
    <t>249</t>
  </si>
  <si>
    <t>绥德县2023年薛家峁镇李家湾村供水保障工程</t>
  </si>
  <si>
    <t>铺设PVC管网3200m及其配套设施。</t>
  </si>
  <si>
    <t>通过扩建水井，完善基础设施建设，提高农户饮水方便程度，确保饮水安全，解决76户的饮水问题。资产产权归属为薛家峁镇李家湾村村集体经济组织所有，资产属于公益性资产，资产移交后由该村村集体经济组织进行管护。</t>
  </si>
  <si>
    <t>250</t>
  </si>
  <si>
    <t>绥德县2023年薛家峁镇徐杨新村供水保障工程</t>
  </si>
  <si>
    <t>砖混维修3处50T蓄水池及其配套设施。</t>
  </si>
  <si>
    <t>通过扩建水井，完善基础设施建设，提高农户饮水方便程度，确保饮水安全，解决78户的饮水问题。资产产权归属为薛家峁镇徐杨新村村集体经济组织所有，资产属于公益性资产，资产移交后由该村村集体经济组织进行管护。</t>
  </si>
  <si>
    <t>徐杨新村</t>
  </si>
  <si>
    <t>绥德县2023年义合镇党家沟村解决供水保障工程</t>
  </si>
  <si>
    <t>新建30m³高位蓄水池1座，铺设PVC管网150m，机电设备1套及其配套设施。</t>
  </si>
  <si>
    <t>通过完善基础设施建设，提高农户饮水方便程度，确保饮水安全，解决136户的饮水问题。资产产权归属为义合镇党家沟村村集体经济组织所有，资产属于公益性资产，资产移交后由该村村集体经济组织进行管护。</t>
  </si>
  <si>
    <t>党家沟村</t>
  </si>
  <si>
    <t>252</t>
  </si>
  <si>
    <t>绥德县2023年义合镇王家焉村供水保障工程</t>
  </si>
  <si>
    <t>新建35t蓄水池1处，更换PVC管网2500m，机电设备1套及其配套设施。</t>
  </si>
  <si>
    <t>通过更换管网，完善基础设施建设，提高农户饮水方便程度，确保饮水安全，解决91户的饮水问题。资产产权归属为义合镇王家焉村村集体经济组织所有，资产属于公益性资产，资产移交后由该村村集体经济组织进行管护。</t>
  </si>
  <si>
    <t>王家焉村</t>
  </si>
  <si>
    <t>253</t>
  </si>
  <si>
    <t>绥德县2023年义合镇新桥上村供水保障工程</t>
  </si>
  <si>
    <r>
      <rPr>
        <sz val="14"/>
        <rFont val="宋体"/>
        <charset val="134"/>
        <scheme val="major"/>
      </rPr>
      <t>新建35t蓄水池1处，新建</t>
    </r>
    <r>
      <rPr>
        <sz val="14"/>
        <rFont val="宋体"/>
        <charset val="0"/>
        <scheme val="major"/>
      </rPr>
      <t>¢</t>
    </r>
    <r>
      <rPr>
        <sz val="14"/>
        <rFont val="宋体"/>
        <charset val="134"/>
        <scheme val="major"/>
      </rPr>
      <t>1200mm大口井1眼H=15米，机电设备2套及其配套设施。</t>
    </r>
  </si>
  <si>
    <t>通过扩建水井，完善基础设施建设，确保饮水安全，解决51户的饮水问题。资产产权归属为义合镇新桥上村村集体经济组织所有，资产属于公益性资产，资产移交后由该村村集体经济组织进行管护。</t>
  </si>
  <si>
    <t>新桥上村</t>
  </si>
  <si>
    <t>254</t>
  </si>
  <si>
    <t>绥德县2023年枣林坪镇龙庙沟村供水保障工程</t>
  </si>
  <si>
    <t>维修蓄水池1处3m*6m*3m，供水管网2000m及其配套设施。</t>
  </si>
  <si>
    <t>通过新建水源井，增加水量，完善基础设施建设，使得35户群众受益。。资产产权归属为枣林坪镇龙庙沟村村集体经济组织所有，资产属于公益性资产，资产移交后由该村村集体经济组织进行管护。</t>
  </si>
  <si>
    <t>龙庙沟村</t>
  </si>
  <si>
    <t>255</t>
  </si>
  <si>
    <t>绥德县2023年枣林坪镇石岔村供水保障工程</t>
  </si>
  <si>
    <r>
      <rPr>
        <sz val="14"/>
        <rFont val="宋体"/>
        <charset val="134"/>
        <scheme val="major"/>
      </rPr>
      <t>新建</t>
    </r>
    <r>
      <rPr>
        <sz val="14"/>
        <rFont val="宋体"/>
        <charset val="0"/>
        <scheme val="major"/>
      </rPr>
      <t>¢</t>
    </r>
    <r>
      <rPr>
        <sz val="14"/>
        <rFont val="宋体"/>
        <charset val="134"/>
        <scheme val="major"/>
      </rPr>
      <t>300mm机井2眼H=280米，新建30t蓄水池1处，</t>
    </r>
  </si>
  <si>
    <t>通过更换管网，完善基础设施建设，使得45户群众受益。资产产权归属为枣林坪镇石岔村村集体经济组织所有，资产属于公益性资产，资产移交后由该村村集体经济组织进行管护。</t>
  </si>
  <si>
    <t>石岔村</t>
  </si>
  <si>
    <t>256</t>
  </si>
  <si>
    <t>绥德县2023年枣林坪镇枣咀村供水保障工程</t>
  </si>
  <si>
    <t>新建30t蓄水池1处，铺设2000m管道及其配套设施。</t>
  </si>
  <si>
    <t>通过更换管网，完善基础设施建设，使得34户群众受益。资产产权归属为枣林坪镇石岔村村集体经济组织所有，资产属于公益性资产，资产移交后由该村村集体经济组织进行管护。</t>
  </si>
  <si>
    <t>枣咀村</t>
  </si>
  <si>
    <t>257</t>
  </si>
  <si>
    <t>绥德县2023年张家砭镇白雁村供水保障工程</t>
  </si>
  <si>
    <t>扩建150t蓄水池1处及其配套设施。</t>
  </si>
  <si>
    <t>通过扩建水源井，增加水量，解决57户的饮水问题。资产产权归属为张家砭镇白雁村村集体经济组织所有，资产属于公益性资产，资产移交后由该村村集体经济组织进行管护。</t>
  </si>
  <si>
    <t>白雁村</t>
  </si>
  <si>
    <t>258</t>
  </si>
  <si>
    <t>绥德县2023年张家砭镇砚池高村供水保障工程</t>
  </si>
  <si>
    <t>新建¢1200mm大口井1眼H=25米，铺设管网200m，机电设备1套及其配套设施。</t>
  </si>
  <si>
    <t>通过新建水源井，增加水量，解决20户的饮水问题。资产产权归属为张家砭镇砚池高村村集体经济组织所有，资产属于公益性资产，资产移交后由该村村集体经济组织进行管护。</t>
  </si>
  <si>
    <t>259</t>
  </si>
  <si>
    <t>绥德县2023年中角镇梁家甲村供水保障工程</t>
  </si>
  <si>
    <t>更换供水pvc管网200m，100KVa变压器1台及其配套设施。</t>
  </si>
  <si>
    <t>通过更换管网，完善基础设施建设，使得87户群众受益。资产产权归属为中角镇梁家甲村村集体经济组织所有，资产属于公益性资产，资产移交后由该村村集体经济组织进行管护。</t>
  </si>
  <si>
    <t>梁家甲村</t>
  </si>
  <si>
    <t>260</t>
  </si>
  <si>
    <t>261</t>
  </si>
  <si>
    <t>通过更换管网，完善基础设施建设，提高农户饮水方便程度，确保饮水安全，解决245户饮水问题。资产产权归属为十里铺镇赵家砭村，资产属于公益性资产，资产移交后由该村村集体经济组织进行管护。</t>
  </si>
  <si>
    <t>262</t>
  </si>
  <si>
    <t>绥德县2023年白家硷镇宋家沟村供水保障工程</t>
  </si>
  <si>
    <t>新建¢1200mm大口井2眼H=25米，新建¢300mm机井1眼H=100米，新建10t水塔2座，铺设PVC管网3000m，机电设备1套及其配套设施。</t>
  </si>
  <si>
    <t>通过新建水井，完善基础设施建设，确保饮水安全，解决96户的饮水问题。资产产权归属为白家硷镇雁南村村集体经济组织所有，资产属于公益性资产，资产移交后由该村村集体经济组织进行管护。</t>
  </si>
  <si>
    <t>宋家沟村</t>
  </si>
  <si>
    <t>263</t>
  </si>
  <si>
    <t>绥德县2023年崔家湾镇寨山村供水保障工程</t>
  </si>
  <si>
    <t>新建30m³蓄水池1处，铺设PVC管网3000m，机电设备1套及其配套设施。</t>
  </si>
  <si>
    <t>通过新建水源井，增加水量，完善基础设施建设，方便50户群众生活用水。资产产权归属为崔家湾镇寨山村村集体经济组织所有，资产属于公益性资产，资产移交后由该村村集体经济组织进行管护。</t>
  </si>
  <si>
    <t>寨山村北山自然村</t>
  </si>
  <si>
    <t>264</t>
  </si>
  <si>
    <t>绥德县2023年崔家湾镇邱家硷村供水保障工程</t>
  </si>
  <si>
    <t>新建¢1200mm大口井1眼H=25米，新建30t水塔1座，机电设备1套，铺设PVC管网15000m及其配套设施。</t>
  </si>
  <si>
    <t>通过新建水源井，增加水量，完善基础设施建设，方便134户群众生活用水。资产产权归属为崔家湾镇邱家硷村村集体经济组织所有，资产属于公益性资产，资产移交后由该村村集体经济组织进行管护。</t>
  </si>
  <si>
    <t>邱家硷村</t>
  </si>
  <si>
    <t>265</t>
  </si>
  <si>
    <t>绥德县2023年崔家湾镇张党山村供水保障工程</t>
  </si>
  <si>
    <t>通过新建水源井，增加水量，完善基础设施建设，方便66户群众生活用水。资产产权归属为崔家湾镇张党山村村集体经济组织所有，资产属于公益性资产，资产移交后由该村村集体经济组织进行管护。</t>
  </si>
  <si>
    <t>张党山村</t>
  </si>
  <si>
    <t>266</t>
  </si>
  <si>
    <t>绥德县2023年定仙墕镇九州村供水保障工程</t>
  </si>
  <si>
    <t>新建30m³蓄水池1处，铺设管道3000m及其配套设施。</t>
  </si>
  <si>
    <t>通过新建水源井，增加水量，提高农户饮水方便程度，确保饮水安全，解决66户的饮水问题。资产产权归属为定仙墕镇九州村村集体经济组织所有，资产属于公益性资产，资产移交后由该村村集体经济组织进行管护。</t>
  </si>
  <si>
    <t>九州村</t>
  </si>
  <si>
    <t>267</t>
  </si>
  <si>
    <t>绥德县2023年定仙墕镇王新村供水保障工程</t>
  </si>
  <si>
    <t>新建30m³蓄水池1处，铺设管道2700m，新建30t水塔1座，机电设备1套及其配套设施。</t>
  </si>
  <si>
    <t>通过新建水源井，增加水量，完善基础设施建设，方便146户群众生活用水。资产产权归属为定仙墕镇王新村村集体经济组织所有，资产属于公益性资产，资产移交后由该村村集体经济组织进行管护。</t>
  </si>
  <si>
    <t>绥德县2023年吉镇镇马家山村供水保障工程</t>
  </si>
  <si>
    <t>新建30m³蓄水池1处，维修蓄水池1处，铺设PVC管网900米及其配套设施。</t>
  </si>
  <si>
    <t>通过新建水井，完善基础设施建设，确保饮水安全，解决40户饮水问题。资产产权归属为吉镇镇马家山村村集体经济组织所有，资产属于公益性资产，资产移交后由该村村集体经济组织进行管护。</t>
  </si>
  <si>
    <t>269</t>
  </si>
  <si>
    <t>绥德县2023年四十里铺镇富民新村供水保障工程</t>
  </si>
  <si>
    <t>新建30t蓄水池1处，维修蓄水池1处，铺设PVC管网800m，机电设备1套及其配套设施。</t>
  </si>
  <si>
    <t>通过新建水井，完善基础设施建设，确保饮水安全，解决58户饮水问题。资产产权归属为四十里铺镇富民新村村集体经济组织所有，资产属于公益性资产，资产移交后由该村村集体经济组织进行管护。</t>
  </si>
  <si>
    <t>270</t>
  </si>
  <si>
    <t>绥德县2023年四十里铺镇将军坪村供水保障工程</t>
  </si>
  <si>
    <t>新建¢1200mm大口井2眼H=25米，新建10t水塔一处，机电设备1套，铺设PVC管网800m及配套设施。</t>
  </si>
  <si>
    <t>通过新建水井，完善基础设施建设，确保饮水安全，解决58户饮水问题。资产产权归属为四十里铺镇将军坪村村集体经济组织所有，资产属于公益性资产，资产移交后由该村村集体经济组织进行管护。</t>
  </si>
  <si>
    <t>将军坪村</t>
  </si>
  <si>
    <t>271</t>
  </si>
  <si>
    <t>绥德县2023年四十里铺镇麻地沟村供水保障工程</t>
  </si>
  <si>
    <t>更换管网DN20PVC管5000m.</t>
  </si>
  <si>
    <t>通通过更换管网，完善基础设施建设，提高农户饮水方便程度，确保饮水安全，解决98户饮水问题。资产产权归属为四十里铺镇麻地沟村村集体经济组织所有，资产属于公益性资产，资产移交后由该村村集体经济组织进行管护。</t>
  </si>
  <si>
    <t>麻地沟村</t>
  </si>
  <si>
    <t>272</t>
  </si>
  <si>
    <t>绥德县2023年田庄镇马家坪村供水保障工程</t>
  </si>
  <si>
    <t>新建30m³蓄水池1处，新建50t水塔1处，机电设备1套，铺设PVC管网4000m及配套设施。</t>
  </si>
  <si>
    <t>通过新建水井，完善基础设施建设，确保饮水安全，解决35户饮水问题。资产产权归属为田庄镇马家坪村村集体经济组织所有，资产属于公益性资产，资产移交后由该村村集体经济组织进行管护。</t>
  </si>
  <si>
    <t>马家坪村</t>
  </si>
  <si>
    <t>273</t>
  </si>
  <si>
    <t>绥德县2023年薛家峁镇刘家辛庄村供水保障工程</t>
  </si>
  <si>
    <t>砖混维修扩建50T蓄水池2处，铺设PVC管网1500m及其配套设施。</t>
  </si>
  <si>
    <t>通过扩建水井，完善基础设施建设，提高农户饮水方便程度，确保饮水安全，解决85户的饮水问题。资产产权归属为薛家峁镇刘家辛庄村村集体经济组织所有，资产属于公益性资产，资产移交后由该村村集体经济组织进行管护。</t>
  </si>
  <si>
    <t>刘家辛庄村</t>
  </si>
  <si>
    <t>274</t>
  </si>
  <si>
    <t>绥德县2023年薛家峁镇榆林坪村供水保障工程</t>
  </si>
  <si>
    <t>新建50t水塔1处，更换PVC管道1000m，机电设备1套及其配套设施。</t>
  </si>
  <si>
    <t>通过完善基础设施建设，提高农户饮水方便程度，确保饮水安全，解决62户的饮水问题。资产产权归属为薛家峁镇榆林坪村村集体经济组织所有，资产属于公益性资产，资产移交后由该村村集体经济组织进行管护。</t>
  </si>
  <si>
    <t>绥德县2023年张家砭镇卜家湾村供水保障工程</t>
  </si>
  <si>
    <t>维修蓄水池1处，铺设管网4000m，机电设备4套及其配套设施。</t>
  </si>
  <si>
    <t>通过完善基础设施建设，解决107户的饮水问题。资产产权归属为张家砭镇卜家湾村村集体经济组织所有，资产属于公益性资产，资产移交后由该村村集体经济组织进行管护。</t>
  </si>
  <si>
    <t>卜家湾村</t>
  </si>
  <si>
    <t>276</t>
  </si>
  <si>
    <t>绥德县2023年张家砭镇甜水村供水保障工程</t>
  </si>
  <si>
    <r>
      <rPr>
        <sz val="14"/>
        <rFont val="宋体"/>
        <charset val="134"/>
        <scheme val="major"/>
      </rPr>
      <t>新建</t>
    </r>
    <r>
      <rPr>
        <sz val="14"/>
        <rFont val="宋体"/>
        <charset val="0"/>
        <scheme val="major"/>
      </rPr>
      <t>¢</t>
    </r>
    <r>
      <rPr>
        <sz val="14"/>
        <rFont val="宋体"/>
        <charset val="134"/>
        <scheme val="major"/>
      </rPr>
      <t>1200mm大口井1眼H=25米，铺设管网150m，机电设备1套及其配套设施。</t>
    </r>
  </si>
  <si>
    <t>通过维修水井，确保饮水安全，解决156户的饮水问题。资产产权归属为张家砭镇甜水村村集体经济组织所有，资产属于公益性资产，资产移交后由该村村集体经济组织进行管护。</t>
  </si>
  <si>
    <t>甜水村</t>
  </si>
  <si>
    <t>277</t>
  </si>
  <si>
    <t>绥德县2023年张家砭镇王家硷村供水保障工程</t>
  </si>
  <si>
    <t>新建30m³高位蓄水池2座，机电设备1套，铺设管网50m及其配套设施 。</t>
  </si>
  <si>
    <t>通过新建饮水井，使543户农户实现饮水安全。资产产权归属为张家砭镇王家硷村村集体经济组织所有，资产属于公益性资产，资产移交后由该村村集体经济组织进行管护。</t>
  </si>
  <si>
    <t>王家硷村</t>
  </si>
  <si>
    <t>278</t>
  </si>
  <si>
    <t>绥德县2023年中角镇延家村供水保障工程</t>
  </si>
  <si>
    <t>石砌新维修扩建水源井H=25米2处及其配套设施。</t>
  </si>
  <si>
    <t>通过扩建水井，完善基础设施建设，提高农户饮水方便程度，确保饮水安全，解决54户的饮水问题。资产产权归属为中角镇延家村村集体经济组织所有，资产属于公益性资产，资产移交后由该村村集体经济组织进行管护。</t>
  </si>
  <si>
    <t>延家焉村</t>
  </si>
  <si>
    <t>279</t>
  </si>
  <si>
    <t>绥德县2023年崔家湾镇马文李村供水保障工程</t>
  </si>
  <si>
    <t>铺设PVC管网1000m，机电设备2套及其配套设施。</t>
  </si>
  <si>
    <t>通过新建水源井，增加水量，完善基础设施建设，方便120户群众生活用水。资产产权归属为崔家湾镇马文李村村集体经济组织所有，资产属于公益性资产，资产移交后由该村村集体经济组织进行管护。</t>
  </si>
  <si>
    <t>马文李村</t>
  </si>
  <si>
    <t>280</t>
  </si>
  <si>
    <t>2023年满堂川镇郭家沟村高标准公厕项目</t>
  </si>
  <si>
    <t>新建高标准公厕建设1座，模式：“3+1+1高标准公厕”规格：长6690*宽2280*高3160mm</t>
  </si>
  <si>
    <t>通过建设高标准的公厕，解决村民及游客的公共卫生问题，受益全村及过路群众。预计受益201户436人，其中周边脱贫户111户267人。该项目产权归村集体所有，资产属公益性资产，资产移交后由村集体进行后期管护</t>
  </si>
  <si>
    <t>281</t>
  </si>
  <si>
    <t>2023年张家砭镇丁家沟村高标准公厕项目</t>
  </si>
  <si>
    <t>建设公厕，改善当地环境卫生问题，受益全村及过路群众。预计受益124户224人，其中周边脱贫户88户153人。该项目产权归村集体所有，资产属公益性资产，资产移交后由村集体进行后期管护</t>
  </si>
  <si>
    <t>丁家沟</t>
  </si>
  <si>
    <t>282</t>
  </si>
  <si>
    <t>2023年薛家河镇薛家河村高标准公厕项目</t>
  </si>
  <si>
    <t>建设公厕，改善当地环境卫生问题，受益全村及过路群众。预计受益182户320人，其中周边脱贫户108户274人。该项目产权归村集体所有，资产属公益性资产，资产移交后由村集体进行后期管护</t>
  </si>
  <si>
    <t>283</t>
  </si>
  <si>
    <t>2023年白家硷镇白家硷村高标准公厕项目</t>
  </si>
  <si>
    <t>284</t>
  </si>
  <si>
    <t>2023年崔家湾镇朱家寨村高标准公厕项目</t>
  </si>
  <si>
    <t>285</t>
  </si>
  <si>
    <t>2023年四十里铺镇后街村高标准公厕项目</t>
  </si>
  <si>
    <t>286</t>
  </si>
  <si>
    <t>2023年薛家峁镇许家坪村高标准公厕项目</t>
  </si>
  <si>
    <t>建设公厕，改善当地环境卫生问题，受益全村及过路群众。预计受益121户238人，其中周边脱贫户51户173人。该项目产权归村集体所有，资产属公益性资产，资产移交后由村集体进行后期管护</t>
  </si>
  <si>
    <t>287</t>
  </si>
  <si>
    <t>2023年义合镇背园则村高标准公厕项目</t>
  </si>
  <si>
    <t>新建高标准公厕建设1座， 规格：长8840*宽4740*高2270mm</t>
  </si>
  <si>
    <t>建设公厕，改善当地环境卫生问题，受益全村及过路群众。预计受益141户295人，其中周边脱贫户74户171人。该项目产权归村集体所有，资产属公益性资产，资产移交后由村集体进行后期管护</t>
  </si>
  <si>
    <t>合家园则</t>
  </si>
  <si>
    <t>288</t>
  </si>
  <si>
    <t>2023年名州镇裴家峁村高标准公厕项目</t>
  </si>
  <si>
    <t>通过建设高标准的公厕，解决村民及游客的公共卫生问题，受益全村及过路群众。预计受益518户1508人，其中周边脱贫户65户141人。该项目产权归村集体所有，资产属公益性资产，资产移交后由村集体进行后期管护</t>
  </si>
  <si>
    <t>裴家峁</t>
  </si>
  <si>
    <t>289</t>
  </si>
  <si>
    <t>2023年中角镇刘家川村高标准公厕项目</t>
  </si>
  <si>
    <t>290</t>
  </si>
  <si>
    <t>2023年韭园中心韭园村高标准公厕项目</t>
  </si>
  <si>
    <t>291</t>
  </si>
  <si>
    <t>2023年田庄镇田庄村高标准公厕项目</t>
  </si>
  <si>
    <t>292</t>
  </si>
  <si>
    <t>2023年绥德县各镇人居环境综治改造提升项目</t>
  </si>
  <si>
    <t>人居环境治理清理垃圾10万方，购置垃圾桶230个，建设20T垃圾中转站点35个，村沿线治理36公里</t>
  </si>
  <si>
    <t>该项目产权归村集体所有，资产属于公益性资产，资产移交后由村委会进行后期管护。加强村内基础设施建设，改善村民生产生活条件，预计带动1465户增收辐射效益其中488户脱贫户</t>
  </si>
  <si>
    <t>郝家坪村委</t>
  </si>
  <si>
    <t>293</t>
  </si>
  <si>
    <t>2023年白家硷镇郝家坪村人居环境综治改造提升项目</t>
  </si>
  <si>
    <t>人居环境治理清理垃圾2万方，购置垃圾桶10个，建设20T垃圾中转站点2个，村沿线治理1.2公里</t>
  </si>
  <si>
    <t>该项目产权归村集体所有，资产属于公益性资产，资产移交后由村委会进行后期管护。加强村内基础设施建设，改善村民生产生活条件，预计带动35户增收辐射效益其中28户脱贫户</t>
  </si>
  <si>
    <t>294</t>
  </si>
  <si>
    <t>人居环境治理清理垃圾1万方，购置垃圾桶10个，建设20T垃圾中转站点2个，堆砌杂乱石墙20米</t>
  </si>
  <si>
    <t>该项目产权归村集体所有，资产属于公益性资产，资产移交后由村委会进行后期管护。推动加强村内基础设施建设，改善村民生产生活条件，预计带动50户增收辐射效益其中脱贫户38户</t>
  </si>
  <si>
    <t>苏家圪凸村委</t>
  </si>
  <si>
    <t>295</t>
  </si>
  <si>
    <t>2023年绥德县定仙墕镇人居环境整治项目</t>
  </si>
  <si>
    <t>清理垃圾2000方，购置垃圾桶30个，垃圾坑一个，垃圾亭10个、沿道路治理400米</t>
  </si>
  <si>
    <t>该项目产权归村集体所有，资产属于公益性资产，资产移交后由村委会进行后期管护。加强村内基础设施建设，改善村民生产生活条件，改善村民生产生活条件，使得196户群众受益其中155户脱贫户。</t>
  </si>
  <si>
    <t>定仙墕村委</t>
  </si>
  <si>
    <t>296</t>
  </si>
  <si>
    <t>2023年绥德县艽园便民服务中心人居环境整治项目</t>
  </si>
  <si>
    <t>清理垃圾5000方，购置垃圾桶10个，清运车1台、道路沿线治理1公里</t>
  </si>
  <si>
    <t>该项目产权归村集体所有，资产属于公益性资产，资产移交后由村委会进行后期管护。加强村内基础设施建设，改善村民生产生活条件，，预计带动35户增收辐射效益其中脱贫户30户</t>
  </si>
  <si>
    <t>艽园村委</t>
  </si>
  <si>
    <t>297</t>
  </si>
  <si>
    <t>298</t>
  </si>
  <si>
    <t>299</t>
  </si>
  <si>
    <t>清理垃圾2000方，购置垃圾桶20个，垃圾坑3处，道路沿线治理1公里，维修旧挡墙40米，围栏300米</t>
  </si>
  <si>
    <t>该项目产权归村集体所有，资产属于公益性资产，资产移交后由村委会进行后期管护。加强村内基础设施建设，改善村民生产生活条件，，预计带动50户增收辐射效益其中48户脱贫户</t>
  </si>
  <si>
    <t>300</t>
  </si>
  <si>
    <t>2023年绥德县枣林坪镇人居环境整治项目</t>
  </si>
  <si>
    <t>枣后坪村河堤维修除险加固，清理垃圾5000方，新建20T垃圾回收点两处，购置垃圾桶20个，村道路沿线治理1公里</t>
  </si>
  <si>
    <t>该项目产权归村集体所有，资产属于公益性资产，资产移交后由村委会进行后期管护。加强村内基础设施建设，改善村民生产生活条件，农户人居环境治理，预计带动50户增收辐射效益其中42户脱贫户</t>
  </si>
  <si>
    <t>301</t>
  </si>
  <si>
    <t>人居环境治理清理垃圾1.5万方，购置垃圾桶10个，建设20T垃圾中转站点2个，村沿线治理1公里</t>
  </si>
  <si>
    <t>该项目产权归村集体所有，资产属于公益性资产，资产移交后由村委会进行后期管护。加强村内基础设施建设，改善村民生产生活条件，，预计带动60户增收辐射效益其中脱贫户45户</t>
  </si>
  <si>
    <t>许家坪村委</t>
  </si>
  <si>
    <t>302</t>
  </si>
  <si>
    <t>2023年绥德县中角镇人居环境整治项目</t>
  </si>
  <si>
    <t>清理垃圾2000方，购置垃圾桶30个，清运车1台、沿道路治理200米</t>
  </si>
  <si>
    <t>该项目产权归村集体所有，资产属于公益性资产，资产移交后由村委会进行后期管护。加强村内基础设施建设，改善村民生产生活条件，改善村民生产生活条件，使得305户群众受益其中265户脱贫户。</t>
  </si>
  <si>
    <t>刘家川村委</t>
  </si>
  <si>
    <t>303</t>
  </si>
  <si>
    <t>2023年绥德县张家砭镇张家砭村垃圾集中处理项目</t>
  </si>
  <si>
    <t>建设垃圾集中收集挡墙10个、垃圾填埋坑20个、5T垃圾集中收集坑6个，清运车1台、道路沿线治理500米</t>
  </si>
  <si>
    <t>该项目产权归村集体所有，资产属于公益性资产，资产移交后由村委会进行后期管护。强村内基础设施建设，改善村民生产生活条件，预计带动50户增收辐射效益其中脱贫户36户</t>
  </si>
  <si>
    <t>304</t>
  </si>
  <si>
    <t>改造室内水电、室外排水约500米，铺设PVC160G管道约500米，园区道路路基平整长约40米，宽约10米等基础处设施改造。</t>
  </si>
  <si>
    <t>305</t>
  </si>
  <si>
    <t>新建农产品交易便民场所和就业信息平台，混凝土硬化场地约2000平方米厚0.15米，改造房屋30间等设施建设。</t>
  </si>
  <si>
    <t>306</t>
  </si>
  <si>
    <t>307</t>
  </si>
  <si>
    <t>308</t>
  </si>
  <si>
    <t>改造房屋2间约50平方米，隔断24.8㎡；铝合金隔断28.85㎡；吊顶64㎡；铝顶66㎡；墙面78.6㎡；断桥窗子8.65㎡；壁挂炉1台；1.5P空调2台。</t>
  </si>
  <si>
    <t>建成后将促进五里湾安置点的搬迁群众社会融入，优化提升安置点内设施，更好的让搬迁户享受到城市的便利。该项目资产属于公益性资产，资产移交后由张家砭社区进行后期管护,产权属张家砭社区所有。</t>
  </si>
  <si>
    <t>309</t>
  </si>
  <si>
    <t>2023年绥德县“雨露计划”补助（含监测帮扶对象家庭）项目</t>
  </si>
  <si>
    <t>用于脱贫户和监测帮扶户家庭成员中职、高职教育补助，计划补助733人，每人每学年补助3000元</t>
  </si>
  <si>
    <t>确保733户脱贫户和监测帮扶户家庭接受中职、高职教育每人享受补助每年3000元。资产属到户类资产，产权归农户本人所有，资产管护由农户自行承担。</t>
  </si>
  <si>
    <t>310</t>
  </si>
  <si>
    <t>项目管理费用于项目前期设计、评审、招标、监理等，还可用于巩固拓展脱贫成果和衔接推进乡村振兴规划编制、项目可行性研究、招标采购、检查验收、绩效管理、项目公告公示、成果宣传、报账管理、档案管理、购买第三方服务等项目管理相关支出</t>
  </si>
  <si>
    <t>巩固农户攻坚成果及乡村振兴有效衔接项目管理费用支出</t>
  </si>
  <si>
    <t>项目管理费及宣传培训费</t>
  </si>
  <si>
    <t>311</t>
  </si>
  <si>
    <t>2023年绥德县石家湾镇徐家坪村农业产业基地建设产业配套项目</t>
  </si>
  <si>
    <t>土壤改良484亩，节水灌溉工程（配电房1个,DN75上水钢管50m，进水前池（50m3）1座），配电工程（潜水泵1台、配电柜1个、三项输变电线等），预制D50U型渠136m，绿色防控措施等设计、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</si>
  <si>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88户156人，人均年增收1100元，其中土地流转向脱贫户倾斜，每亩流转费增加15元，带动脱贫户和监测户26户52人，人均年增收2500元</t>
  </si>
  <si>
    <t>徐家坪村</t>
  </si>
  <si>
    <t>312</t>
  </si>
  <si>
    <t>2023年绥德县石家湾镇史家湾村农业产业基地建设产业配套项目</t>
  </si>
  <si>
    <t>建设粮食基地75亩，土壤改良75亩，土壤改良75亩，预制D50U型渠323m，绿色防控措施等设计、预算、决算、监理、上图入库，耕地质量评定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</si>
  <si>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35户56人受益，其中土地流转向脱贫户倾斜，每亩流转费增加15元，带动脱贫户和监测户17户35人，人均年增收2500元</t>
  </si>
  <si>
    <t>313</t>
  </si>
  <si>
    <t>2023年绥德县石家湾镇石家湾村农业产业基地建设产业配套项目</t>
  </si>
  <si>
    <t>建设粮食基地559亩，土壤改良559亩，节水灌溉工程（水泵1台，配电房1个，DN75上水钢管50m，进水前池（50m3）1座），配电工程（潜水泵1台、配电柜1个、三项输变电线等），绿色防控措施等设计、预算、决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</si>
  <si>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38户72人受益，其中土地流转向脱贫户倾斜，每亩流转费增加15元，带动脱贫户和监测户20户42人，人均年增收2500元</t>
  </si>
  <si>
    <t>314</t>
  </si>
  <si>
    <t>315</t>
  </si>
  <si>
    <t>土壤改良305亩，节水灌溉工程（维修现状集水池1座，配电房1个，配水管网4187m），配电工程（潜水泵1台、配电柜1个、三项输变电线等），绿色防控措施等设计、预算、监理、上图入库，耕地质量评定</t>
  </si>
  <si>
    <t>316</t>
  </si>
  <si>
    <t>土壤改良240亩，节水灌溉工程（新建井房1座，DN75上水钢管180m），配电工程（潜水泵1台、配电柜1个、三项输变电线等），绿色防控措施等设计、预算、监理、上图入库，耕地质量评定</t>
  </si>
  <si>
    <t>317</t>
  </si>
  <si>
    <t>土壤改良100亩，节水灌溉工程（新建井房1座，DN75上水钢管150m，配水管网1713m），配电工程（潜水泵1台、配电柜1个、三项输变电线等），绿色防控措施等设计、预算、决算、监理、上图入库，耕地质量评定</t>
  </si>
  <si>
    <t>318</t>
  </si>
  <si>
    <t>土壤改良568亩，水泵2台，节水灌溉工程（进水前池（50m3）4座，配电房2个，DN75上水钢管1600m，200t高位水池2座），配电工程（潜水泵2台、配电柜2个、三项输变电线、高压线等），绿色防控措施等设计、预算、决算、监理、上图入库，耕地质量评定</t>
  </si>
  <si>
    <t>319</t>
  </si>
  <si>
    <t>土壤改良1157亩，水泵4台，节水灌溉工程（进水前池（50m3）2座，配电房3个，DN75上水钢管2050m，DN75上水PE管1100m，200t高位水池6座），配电工程（潜水泵2台、配电柜2个、三项输变电线、高压线、变压器2台等），绿色防控措施等设计、预算、决算、监理、上图入库，耕地质量评定</t>
  </si>
  <si>
    <t>320</t>
  </si>
  <si>
    <t>土壤改良627亩，节水灌溉工程（进水前池（50m3）1座，配电房1个，DN75上水钢管1070m，Φ75上水PE管3000m，200t高位水池3座），配电工程（潜水泵1台、配电柜1个、三项输变电线、高压线、变压器1台等），绿色防控措施等设计、预算、决算、监理、上图入库，耕地质量评定</t>
  </si>
  <si>
    <t>321</t>
  </si>
  <si>
    <t>土壤改良174亩，节水灌溉工程（水泵1台，进水前池（50m3）1座，配电房1个，DN75上水钢管1000m，200t高位水池1座），配电工程（潜水泵1台、配电柜1个、三项输变电线、高压线、变压器1台等），绿色防控措施等设计、预算、决算、监理、上图入库，耕地质量评定</t>
  </si>
  <si>
    <t>322</t>
  </si>
  <si>
    <t>323</t>
  </si>
  <si>
    <t>土壤改良700亩，预制D50U型渠2837m，绿色防控措施等设计、预算、决算、监理、上图入库，耕地质量评定</t>
  </si>
  <si>
    <t>324</t>
  </si>
  <si>
    <t>325</t>
  </si>
  <si>
    <t>326</t>
  </si>
  <si>
    <t>327</t>
  </si>
  <si>
    <t>2023年绥德县石家湾镇霍家沟村农业产业基地建设产业配套项目</t>
  </si>
  <si>
    <t>建设粮食基地136亩，土壤改良136亩，预制D50U型渠844m，绿色防控措施等设计、预算、监理、上图入库，耕地质量评定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</si>
  <si>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35户72人受益，其中土地流转向脱贫户倾斜，每亩流转费增加15元，带动脱贫户和监测户18户38人，人均年增收2500元</t>
  </si>
  <si>
    <t>霍家沟</t>
  </si>
  <si>
    <t>328</t>
  </si>
  <si>
    <t>2023年绥德县石家湾镇花家湾村农业产业基地建设产业配套项目</t>
  </si>
  <si>
    <t>建设粮食基地53亩，土壤改良53亩，节水灌溉工程（配电房1个，DN75上水钢管50m，进水前池（50m3）1座），配电工程（潜水泵1台、配电柜1个、三项输变电线等），绿色防控措施等设计、预算、监理、上图入库，耕地质量评定</t>
  </si>
  <si>
    <t>通过完善产业配套基础设施，资产属公益性资产，产权归村集体所有，资产移交后由村集体进行后期管护，产权归村集体所有，建成小杂粮种植基地，旱涝保收，保证粮食产业，解决粮食供给，从而降低粮食价格，节约农民生活成本，提高生活质量，带动农户32户65人受益，每亩流转费增加15元，带动脱贫户和监测户16户35人，人均年增收2500元</t>
  </si>
  <si>
    <t>329</t>
  </si>
  <si>
    <t>2023年绥德县吉镇镇崖马沟村农业产业基地建设产业配套项目</t>
  </si>
  <si>
    <t>土壤改良333亩，节水灌溉工程（井房1座，DN75上水钢管560m，Φ75上水PE管920m，200t高位水池1座），配电工程（潜水泵1台、配电柜1个、三项输变电线、高压线等），绿色防控措施等设计、预算、监理、上图入库，耕地质量评定</t>
  </si>
  <si>
    <t>通过完善产业配套基础设施，资产属公益性资产，产权归村集体所有，资产移交后由村集体进行后期管护，建成小杂粮种植基地，旱涝保收，保证粮食产业，解决粮食供给，从而降低粮食价格，节约农民生活成本，提高生活质量，带动农户144户360人受益，其中土地流转向脱贫户倾斜，每亩流转费增加15元，带动脱贫户和监测户57户142人，人均年增收2500元</t>
  </si>
  <si>
    <t>330</t>
  </si>
  <si>
    <t>2023年绥德县中角镇杨坪村农业产业基地建设产业配套项目</t>
  </si>
  <si>
    <t>建设粮食基地1168亩，土壤改良1168亩，节水灌溉工程（进水前池（50m3）1座，配电房1个，DN75上水钢管1160m，DN75上水PE管3800m，200t高位水池3座，），配电工程（潜水泵3台、配电柜3个、三项输变电线、高压线等），绿色防控措施设计、预算、监理、上图入库，耕地质量评定</t>
  </si>
  <si>
    <t>该项目产权归村集体所有，资产属公益性资产，资产移交后由村集体进行后期管护，通过完善产业配套基础设施，建成小杂粮种植基地，旱涝保收，保证粮食产业，解决粮食供给，从而降低粮食价格，节约农民生活成本，提高生活质量，带动农户125户312人受益，其中土地流转向脱贫户倾斜，每亩流转费增加15元，带动脱贫户和监测户69户173人，人均年增收2500元</t>
  </si>
  <si>
    <t>331</t>
  </si>
  <si>
    <t>2023年绥德县满堂川镇满堂川村赵家铺自然村赵家沟坝除险加固工程</t>
  </si>
  <si>
    <t>加固维修坝体、新建溢洪道长60.5m、宽3m、高2.2m。土方3.5万m3，砼240m3</t>
  </si>
  <si>
    <t>通过项目的设施，改善土壤，保护农田，提高产量，促进群众增收，合理利用水资源及治理黄土沟壑，改善生态环境等效益，项目优先脱贫户种植，使得210户群众增收受益，确保53户脱贫户年均户增收1200元。资产产权归属为满堂川镇赵家铺村村集体经济组织所有，资产属于公益性资产，资产移交后由该村村集体经济组织进行管护。</t>
  </si>
  <si>
    <t>赵家铺村</t>
  </si>
  <si>
    <t>332</t>
  </si>
  <si>
    <t>2023年绥德县名州镇小崖咀村黑家沟自然村世地沟淤地坝除险加固工程</t>
  </si>
  <si>
    <t>加固加高坝体7.2米、新建涵卧管长40m，新建明渠长24m、高0.6m、宽0.6m，土方0.94万m3，砼109m3。</t>
  </si>
  <si>
    <t>通过项目的设施，改善土壤，保护农田，提高产量，促进群众增收，合理利用水资源及治理黄土沟壑，改善生态环境等效益，项目优先脱贫户种植，使得152户群众增收受益，确保29户脱贫户年均户增收1200元。资产产权归属为名州镇小崖咀村村集体经济组织所有，资产属于公益性资产，资产移交后由该村村集体经济组织进行管护。</t>
  </si>
  <si>
    <t>333</t>
  </si>
  <si>
    <t>2023年绥德县张家砭镇井芦德村井畔大坝淤地坝除险加固工程</t>
  </si>
  <si>
    <t>加固坝体、维修涵卧管长35m，土方0.62万m3，</t>
  </si>
  <si>
    <t>通过项目的设施，改善土壤，保护农田，提高产量，促进群众增收，合理利用水资源及治理黄土沟壑，改善生态环境等效益，项目优先脱贫户种植，使得160户群众增收受益，确保74户脱贫户年均户增收1200元。资产产权归属为张家砭镇井芦德村村集体经济组织所有，资产属于公益性资产，资产移交后由该村村集体经济组织进行管护。</t>
  </si>
  <si>
    <t>334</t>
  </si>
  <si>
    <t>2023年绥德县吉镇镇马家圪坨村对家沟淤地坝除险加固工程</t>
  </si>
  <si>
    <t>加固坝体、新建排洪道长72m、高1.0m、宽1.5m；新建排洪渠长183m、高1.0m、宽1.5m。完成土方1.2万m3，砼317m3</t>
  </si>
  <si>
    <t>通过项目的设施，保护台地55亩，提高产量，促进群众增收，改善生态环境等效益，项目优先脱贫户种植，使得215户群众增收受益，确保100户脱贫户增收1200元。资产产权归属为吉镇镇马家圪坨村村集体经济组织所有，资产属于公益性资产，资产移交后由该村村集体经济组织进行管护。</t>
  </si>
  <si>
    <t>335</t>
  </si>
  <si>
    <t>2023年绥德县石家湾镇胡家墕村阳路沟淤地坝除险加固工程</t>
  </si>
  <si>
    <t>加固坝体、新建涵管长56米，新建明渠长63m、宽0.8m、高0.8m；土方1.35万m3，砼218m3</t>
  </si>
  <si>
    <t>通过项目的设施，改善土壤，保护农田，提高产量，促进群众增收，合理利用水资源及治理黄土沟壑，改善生态环境等效益，项目优先脱贫户种植，使得163户群众增收受益，确保85户脱贫户年均户增收1200元。资产产权归属为石家湾镇胡家墕村村集体经济组织所有，资产属于公益性资产，资产移交后由该村村集体经济组织进行管护。</t>
  </si>
  <si>
    <t>胡家墕村</t>
  </si>
  <si>
    <t>336</t>
  </si>
  <si>
    <t>2023年绥德县四十里铺镇白家山村马家圪崂坝除险加固工程</t>
  </si>
  <si>
    <t>加固加高坝体2.4m，新建涵卧管长60.2m,新建明渠长13.3m、宽0.8m、高0.8m；新建溢洪道长70.5m，宽3m,高2.1m；土方4.59万m3，砼486m3</t>
  </si>
  <si>
    <t>通过项目的设施，改善土壤，保护农田，提高产量，促进群众增收，合理利用水资源及治理黄土沟壑，改善生态环境等效益，项目优先脱贫户种植，使得228户群众增收受益，项目优先脱贫户种植，确保68户脱贫户增收1200元。资产产权归属为四十里铺镇白家山村村集体经济组织所有，资产属于公益性资产，资产移交后由该村村集体经济组织进行管护。</t>
  </si>
  <si>
    <t>白家山村</t>
  </si>
  <si>
    <t>337</t>
  </si>
  <si>
    <t>2023年绥德县田庄镇麻地沟村王家沟2#淤地坝除险加固工程</t>
  </si>
  <si>
    <t>加固加高坝体1.5m、新建溢洪道长95m、宽2.0m、高2.0m；土方2.35万m3，砼530m3</t>
  </si>
  <si>
    <t>通过项目的设施，改善土壤，保护农田，提高产量，促进群众增收，合理利用水资源及治理黄土沟壑，改善生态环境等效益，项目优先脱贫户种植，使得95户群众增收受益，确保48户脱贫户年均户增收1200元。资产产权归属为田庄镇麻地沟村村集体经济组织所有，资产属于公益性资产，资产移交后由该村村集体经济组织进行管护。</t>
  </si>
  <si>
    <t>338</t>
  </si>
  <si>
    <t>2023年绥德县薛家峁镇郭家沟村马梁岔坝除险加固工程</t>
  </si>
  <si>
    <t>加固维修坝体、新建溢洪道长111m、高3.2m、宽2.0m。土方1.34万m3，砼335m3，石方990m3。</t>
  </si>
  <si>
    <t>通过项目的设施，改善土壤，保护农田，提高产量，促进群众增收，合理利用水资源及治理黄土沟壑，改善生态环境等效益，项目优先脱贫户种植，使得264户群众增收受益，确保26户脱贫户年均户增收1200元。资产产权归属为薛家峁镇郭家沟村村集体经济组织所有，资产属于公益性资产，资产移交后由该村村集体经济组织进行管护。</t>
  </si>
  <si>
    <t>339</t>
  </si>
  <si>
    <t>2023年绥德县义合镇田家后山村正沟Ⅰ坝除险加固工程</t>
  </si>
  <si>
    <t>加固坝体、新建溢洪道长125m、高6m、宽4m；土方1.93万m3，石方576m3，砼611m3</t>
  </si>
  <si>
    <t>通过项目的设施，改善土壤，保护农田，提高产量，促进群众增收，合理利用水资源及治理黄土沟壑，改善生态环境等效益，项目优先脱贫户种植，使得180户群众增收受益，确保37户脱贫户年均户增收1200元。资产产权归属为义合镇田家后山村村集体经济组织所有，资产属于公益性资产，资产移交后由该村村集体经济组织进行管护。</t>
  </si>
  <si>
    <t>田家后山村</t>
  </si>
  <si>
    <t>340</t>
  </si>
  <si>
    <t>2023年绥德县中角镇张家沟村拐沟坝除险加固工程</t>
  </si>
  <si>
    <t>加固坝体、维修涵卧管长20米、修复明渠长48米、宽1米、高0.8米；土方0.028万m3，砼33.5m3</t>
  </si>
  <si>
    <t>通过项目的设施，改善土壤，保护农田，提高产量，促进群众增收，合理利用水资源及治理黄土沟壑，改善生态环境等效益，项目优先脱贫户种植，使得199户群众增收受益，确保34户脱贫户年均户增收1200元。资产产权归属为中角镇张家沟村村集体经济组织所有，资产属于公益性资产，资产移交后由该村村集体经济组织进行管护。</t>
  </si>
  <si>
    <t xml:space="preserve"> </t>
  </si>
  <si>
    <t>341</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</si>
</sst>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Red]0.00"/>
  </numFmts>
  <fonts count="61">
    <font>
      <sz val="12"/>
      <name val="宋体"/>
      <charset val="134"/>
    </font>
    <font>
      <sz val="16"/>
      <name val="宋体"/>
      <charset val="134"/>
    </font>
    <font>
      <sz val="14"/>
      <name val="宋体"/>
      <charset val="134"/>
    </font>
    <font>
      <b/>
      <sz val="14"/>
      <name val="宋体"/>
      <charset val="134"/>
    </font>
    <font>
      <sz val="14"/>
      <name val="宋体"/>
      <charset val="134"/>
      <scheme val="major"/>
    </font>
    <font>
      <b/>
      <sz val="14"/>
      <name val="宋体"/>
      <charset val="134"/>
      <scheme val="major"/>
    </font>
    <font>
      <sz val="14"/>
      <name val="黑体"/>
      <charset val="134"/>
    </font>
    <font>
      <sz val="14"/>
      <color rgb="FFFF0000"/>
      <name val="宋体"/>
      <charset val="134"/>
      <scheme val="major"/>
    </font>
    <font>
      <sz val="12"/>
      <name val="黑体"/>
      <charset val="134"/>
    </font>
    <font>
      <sz val="18"/>
      <name val="方正小标宋简体"/>
      <charset val="134"/>
    </font>
    <font>
      <sz val="16"/>
      <name val="黑体"/>
      <charset val="134"/>
    </font>
    <font>
      <sz val="14"/>
      <name val="仿宋_GB2312"/>
      <charset val="134"/>
    </font>
    <font>
      <sz val="14"/>
      <color theme="1"/>
      <name val="黑体"/>
      <charset val="134"/>
    </font>
    <font>
      <b/>
      <sz val="14"/>
      <name val="仿宋"/>
      <charset val="134"/>
    </font>
    <font>
      <b/>
      <sz val="14"/>
      <color theme="1"/>
      <name val="仿宋_GB2312"/>
      <charset val="134"/>
    </font>
    <font>
      <sz val="14"/>
      <color theme="1"/>
      <name val="仿宋_GB2312"/>
      <charset val="134"/>
    </font>
    <font>
      <sz val="14"/>
      <name val="仿宋"/>
      <charset val="134"/>
    </font>
    <font>
      <sz val="13.5"/>
      <name val="宋体"/>
      <charset val="134"/>
      <scheme val="major"/>
    </font>
    <font>
      <b/>
      <sz val="16"/>
      <name val="宋体"/>
      <charset val="134"/>
    </font>
    <font>
      <sz val="14"/>
      <color rgb="FFFF0000"/>
      <name val="宋体"/>
      <charset val="134"/>
    </font>
    <font>
      <sz val="14"/>
      <color theme="1"/>
      <name val="宋体"/>
      <charset val="134"/>
      <scheme val="major"/>
    </font>
    <font>
      <b/>
      <sz val="12"/>
      <name val="宋体"/>
      <charset val="134"/>
    </font>
    <font>
      <sz val="10"/>
      <name val="黑体"/>
      <charset val="134"/>
    </font>
    <font>
      <sz val="10"/>
      <name val="仿宋_GB2312"/>
      <charset val="134"/>
    </font>
    <font>
      <sz val="10"/>
      <name val="宋体"/>
      <charset val="134"/>
    </font>
    <font>
      <sz val="10"/>
      <color theme="1"/>
      <name val="黑体"/>
      <charset val="134"/>
    </font>
    <font>
      <b/>
      <sz val="10"/>
      <name val="仿宋"/>
      <charset val="134"/>
    </font>
    <font>
      <b/>
      <sz val="10"/>
      <color theme="1"/>
      <name val="仿宋_GB2312"/>
      <charset val="134"/>
    </font>
    <font>
      <sz val="10"/>
      <color theme="1"/>
      <name val="仿宋_GB2312"/>
      <charset val="134"/>
    </font>
    <font>
      <sz val="10"/>
      <name val="仿宋"/>
      <charset val="134"/>
    </font>
    <font>
      <sz val="10"/>
      <color rgb="FFFF0000"/>
      <name val="宋体"/>
      <charset val="134"/>
    </font>
    <font>
      <sz val="11"/>
      <name val="仿宋_GB2312"/>
      <charset val="134"/>
    </font>
    <font>
      <sz val="10"/>
      <color theme="1"/>
      <name val="宋体"/>
      <charset val="134"/>
    </font>
    <font>
      <b/>
      <sz val="10"/>
      <color theme="1"/>
      <name val="宋体"/>
      <charset val="134"/>
    </font>
    <font>
      <b/>
      <sz val="11"/>
      <color indexed="8"/>
      <name val="宋体"/>
      <charset val="134"/>
    </font>
    <font>
      <b/>
      <sz val="18"/>
      <color theme="1"/>
      <name val="宋体"/>
      <charset val="134"/>
    </font>
    <font>
      <sz val="11"/>
      <color indexed="8"/>
      <name val="宋体"/>
      <charset val="134"/>
    </font>
    <font>
      <sz val="11"/>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name val="宋体"/>
      <charset val="134"/>
    </font>
    <font>
      <sz val="14"/>
      <name val="宋体"/>
      <charset val="0"/>
      <scheme val="major"/>
    </font>
    <font>
      <vertAlign val="superscript"/>
      <sz val="14"/>
      <name val="宋体"/>
      <charset val="134"/>
      <scheme val="major"/>
    </font>
    <font>
      <sz val="14"/>
      <name val="宋体"/>
      <charset val="0"/>
    </font>
  </fonts>
  <fills count="37">
    <fill>
      <patternFill patternType="none"/>
    </fill>
    <fill>
      <patternFill patternType="gray125"/>
    </fill>
    <fill>
      <patternFill patternType="solid">
        <fgColor rgb="FFA9D08E"/>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indexed="31"/>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indexed="4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indexed="42"/>
        <bgColor indexed="64"/>
      </patternFill>
    </fill>
    <fill>
      <patternFill patternType="solid">
        <fgColor indexed="11"/>
        <bgColor indexed="64"/>
      </patternFill>
    </fill>
    <fill>
      <patternFill patternType="solid">
        <fgColor theme="7"/>
        <bgColor indexed="64"/>
      </patternFill>
    </fill>
    <fill>
      <patternFill patternType="solid">
        <fgColor indexed="46"/>
        <bgColor indexed="64"/>
      </patternFill>
    </fill>
    <fill>
      <patternFill patternType="solid">
        <fgColor theme="7" tint="0.599993896298105"/>
        <bgColor indexed="64"/>
      </patternFill>
    </fill>
    <fill>
      <patternFill patternType="solid">
        <fgColor indexed="36"/>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indexed="52"/>
        <bgColor indexed="64"/>
      </patternFill>
    </fill>
  </fills>
  <borders count="2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7" borderId="1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7" applyNumberFormat="0" applyFill="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5" fillId="0" borderId="0" applyNumberFormat="0" applyFill="0" applyBorder="0" applyAlignment="0" applyProtection="0">
      <alignment vertical="center"/>
    </xf>
    <xf numFmtId="0" fontId="46" fillId="8" borderId="20" applyNumberFormat="0" applyAlignment="0" applyProtection="0">
      <alignment vertical="center"/>
    </xf>
    <xf numFmtId="0" fontId="47" fillId="9" borderId="21" applyNumberFormat="0" applyAlignment="0" applyProtection="0">
      <alignment vertical="center"/>
    </xf>
    <xf numFmtId="0" fontId="48" fillId="9" borderId="20" applyNumberFormat="0" applyAlignment="0" applyProtection="0">
      <alignment vertical="center"/>
    </xf>
    <xf numFmtId="0" fontId="49" fillId="10" borderId="22" applyNumberFormat="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6" fillId="34" borderId="0" applyNumberFormat="0" applyBorder="0" applyAlignment="0" applyProtection="0">
      <alignment vertical="center"/>
    </xf>
    <xf numFmtId="0" fontId="56" fillId="35" borderId="0" applyNumberFormat="0" applyBorder="0" applyAlignment="0" applyProtection="0">
      <alignment vertical="center"/>
    </xf>
    <xf numFmtId="0" fontId="55" fillId="36" borderId="0" applyNumberFormat="0" applyBorder="0" applyAlignment="0" applyProtection="0">
      <alignment vertical="center"/>
    </xf>
    <xf numFmtId="0" fontId="56" fillId="0" borderId="0">
      <alignment vertical="center"/>
    </xf>
    <xf numFmtId="0" fontId="0" fillId="0" borderId="0">
      <alignment vertical="center"/>
    </xf>
    <xf numFmtId="0" fontId="56" fillId="0" borderId="0">
      <alignment vertical="center"/>
    </xf>
    <xf numFmtId="0" fontId="57" fillId="0" borderId="0">
      <alignment vertical="center"/>
    </xf>
  </cellStyleXfs>
  <cellXfs count="28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2" fillId="2" borderId="0" xfId="0" applyFont="1" applyFill="1">
      <alignment vertical="center"/>
    </xf>
    <xf numFmtId="0" fontId="4" fillId="0" borderId="0" xfId="0" applyFont="1" applyFill="1" applyBorder="1" applyAlignment="1">
      <alignment horizontal="center" vertical="center" wrapText="1"/>
    </xf>
    <xf numFmtId="0" fontId="4" fillId="0" borderId="0" xfId="0" applyFont="1" applyFill="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2" fillId="0" borderId="0" xfId="0" applyFont="1" applyAlignment="1">
      <alignment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3" fillId="2"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Alignment="1">
      <alignment vertical="center" wrapText="1"/>
    </xf>
    <xf numFmtId="0" fontId="6" fillId="0" borderId="0" xfId="0" applyFont="1">
      <alignment vertical="center"/>
    </xf>
    <xf numFmtId="0" fontId="7" fillId="0" borderId="0" xfId="0" applyFont="1" applyFill="1" applyBorder="1" applyAlignment="1">
      <alignment vertical="center"/>
    </xf>
    <xf numFmtId="0" fontId="0" fillId="0" borderId="0" xfId="0" applyAlignment="1">
      <alignment horizontal="center" vertical="center" wrapText="1"/>
    </xf>
    <xf numFmtId="0" fontId="0"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wrapText="1"/>
    </xf>
    <xf numFmtId="0" fontId="9" fillId="0" borderId="0" xfId="0" applyFont="1" applyAlignment="1">
      <alignment horizontal="center"/>
    </xf>
    <xf numFmtId="0" fontId="9" fillId="0" borderId="0" xfId="0" applyFont="1" applyAlignment="1">
      <alignment horizontal="left"/>
    </xf>
    <xf numFmtId="0" fontId="0" fillId="0" borderId="0" xfId="0" applyFont="1" applyAlignment="1">
      <alignment horizontal="center" wrapText="1"/>
    </xf>
    <xf numFmtId="0" fontId="0" fillId="0" borderId="0" xfId="0" applyFont="1" applyAlignment="1">
      <alignment horizontal="center"/>
    </xf>
    <xf numFmtId="0" fontId="0" fillId="0" borderId="0" xfId="0" applyFont="1" applyBorder="1" applyAlignment="1">
      <alignment horizontal="left"/>
    </xf>
    <xf numFmtId="0" fontId="0" fillId="0" borderId="0" xfId="0" applyFont="1" applyBorder="1" applyAlignment="1">
      <alignment horizontal="center"/>
    </xf>
    <xf numFmtId="0" fontId="0" fillId="0" borderId="0" xfId="0" applyFont="1" applyBorder="1" applyAlignment="1">
      <alignment horizont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49" fontId="11"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vertical="center" wrapText="1"/>
    </xf>
    <xf numFmtId="49" fontId="14" fillId="5" borderId="2" xfId="0" applyNumberFormat="1" applyFont="1" applyFill="1" applyBorder="1" applyAlignment="1">
      <alignment horizontal="left" vertical="center" wrapText="1"/>
    </xf>
    <xf numFmtId="0" fontId="2" fillId="5" borderId="2"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3" fillId="5" borderId="2" xfId="0" applyFont="1" applyFill="1" applyBorder="1" applyAlignment="1">
      <alignment vertical="center" wrapText="1"/>
    </xf>
    <xf numFmtId="49" fontId="15" fillId="2" borderId="2" xfId="0" applyNumberFormat="1" applyFont="1" applyFill="1" applyBorder="1" applyAlignment="1">
      <alignment horizontal="left" vertical="center" wrapText="1"/>
    </xf>
    <xf numFmtId="0" fontId="2" fillId="2" borderId="2" xfId="0" applyFont="1" applyFill="1" applyBorder="1" applyAlignment="1">
      <alignment horizontal="center" vertical="center"/>
    </xf>
    <xf numFmtId="0" fontId="16" fillId="2" borderId="2" xfId="0" applyFont="1" applyFill="1" applyBorder="1" applyAlignment="1">
      <alignment horizontal="left" vertical="center"/>
    </xf>
    <xf numFmtId="0" fontId="16" fillId="2" borderId="2" xfId="0" applyFont="1" applyFill="1" applyBorder="1">
      <alignment vertical="center"/>
    </xf>
    <xf numFmtId="0" fontId="2" fillId="2"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2" xfId="5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49" fontId="4" fillId="0" borderId="2" xfId="52"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2" fillId="5" borderId="2" xfId="0" applyFont="1" applyFill="1" applyBorder="1" applyAlignment="1">
      <alignment horizontal="center" vertical="center"/>
    </xf>
    <xf numFmtId="0" fontId="16" fillId="5" borderId="2" xfId="0" applyFont="1" applyFill="1" applyBorder="1" applyAlignment="1">
      <alignment horizontal="left" vertical="center"/>
    </xf>
    <xf numFmtId="0" fontId="16" fillId="5" borderId="2" xfId="0" applyFont="1" applyFill="1" applyBorder="1">
      <alignment vertical="center"/>
    </xf>
    <xf numFmtId="0" fontId="4" fillId="0" borderId="4" xfId="0" applyNumberFormat="1" applyFont="1" applyFill="1" applyBorder="1" applyAlignment="1">
      <alignment horizontal="center" vertical="center" wrapText="1"/>
    </xf>
    <xf numFmtId="49" fontId="4" fillId="0" borderId="2" xfId="52"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6" fillId="2" borderId="2" xfId="0" applyFont="1" applyFill="1" applyBorder="1" applyAlignment="1">
      <alignment horizontal="center" vertical="center"/>
    </xf>
    <xf numFmtId="0" fontId="2" fillId="2" borderId="2" xfId="0" applyFont="1" applyFill="1" applyBorder="1">
      <alignment vertical="center"/>
    </xf>
    <xf numFmtId="0" fontId="11" fillId="2" borderId="2" xfId="0" applyFont="1" applyFill="1" applyBorder="1" applyAlignment="1">
      <alignment horizontal="center" vertical="center" wrapText="1"/>
    </xf>
    <xf numFmtId="0" fontId="0" fillId="0" borderId="5" xfId="0" applyFont="1" applyBorder="1" applyAlignment="1">
      <alignment horizontal="center"/>
    </xf>
    <xf numFmtId="0" fontId="10" fillId="0" borderId="1" xfId="5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0" fillId="0" borderId="3" xfId="5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4" xfId="50" applyNumberFormat="1" applyFont="1" applyFill="1" applyBorder="1" applyAlignment="1">
      <alignment horizontal="center" vertical="center" wrapText="1"/>
    </xf>
    <xf numFmtId="0" fontId="2" fillId="3" borderId="2" xfId="0" applyFont="1" applyFill="1" applyBorder="1">
      <alignment vertical="center"/>
    </xf>
    <xf numFmtId="0" fontId="3" fillId="4" borderId="2" xfId="0" applyFont="1" applyFill="1" applyBorder="1" applyAlignment="1">
      <alignment vertical="center" wrapText="1"/>
    </xf>
    <xf numFmtId="0" fontId="3" fillId="5" borderId="2" xfId="0" applyFont="1" applyFill="1" applyBorder="1" applyAlignment="1">
      <alignment vertical="center" wrapText="1"/>
    </xf>
    <xf numFmtId="176" fontId="4" fillId="0" borderId="2" xfId="0" applyNumberFormat="1" applyFont="1" applyFill="1" applyBorder="1" applyAlignment="1">
      <alignment horizontal="center" vertical="center" wrapText="1"/>
    </xf>
    <xf numFmtId="0" fontId="2" fillId="5" borderId="2" xfId="0" applyFont="1" applyFill="1" applyBorder="1">
      <alignment vertical="center"/>
    </xf>
    <xf numFmtId="0" fontId="0" fillId="0" borderId="5" xfId="0" applyFont="1" applyBorder="1" applyAlignment="1">
      <alignment horizontal="left"/>
    </xf>
    <xf numFmtId="49" fontId="4" fillId="0" borderId="6" xfId="0" applyNumberFormat="1" applyFont="1" applyFill="1" applyBorder="1" applyAlignment="1">
      <alignment horizontal="left" vertical="center" wrapText="1"/>
    </xf>
    <xf numFmtId="0" fontId="16" fillId="5" borderId="2" xfId="0" applyFont="1" applyFill="1" applyBorder="1" applyAlignment="1">
      <alignment horizontal="left" vertical="center" wrapText="1"/>
    </xf>
    <xf numFmtId="0" fontId="16" fillId="5" borderId="2" xfId="0" applyFont="1" applyFill="1" applyBorder="1" applyAlignment="1">
      <alignment vertical="center" wrapText="1"/>
    </xf>
    <xf numFmtId="0" fontId="2" fillId="5" borderId="2" xfId="0" applyFont="1" applyFill="1" applyBorder="1" applyAlignment="1">
      <alignment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vertical="center" wrapText="1"/>
    </xf>
    <xf numFmtId="0" fontId="15" fillId="2" borderId="2" xfId="0" applyNumberFormat="1" applyFont="1" applyFill="1" applyBorder="1" applyAlignment="1">
      <alignment horizontal="left" vertical="center" wrapText="1"/>
    </xf>
    <xf numFmtId="0" fontId="19" fillId="2" borderId="2" xfId="0" applyFont="1" applyFill="1" applyBorder="1" applyAlignment="1">
      <alignment horizontal="center" vertical="center"/>
    </xf>
    <xf numFmtId="0" fontId="16" fillId="4" borderId="2" xfId="0" applyFont="1" applyFill="1" applyBorder="1" applyAlignment="1">
      <alignment horizontal="left" vertical="center" wrapText="1"/>
    </xf>
    <xf numFmtId="0" fontId="16" fillId="4" borderId="2" xfId="0" applyFont="1" applyFill="1" applyBorder="1" applyAlignment="1">
      <alignment vertical="center" wrapText="1"/>
    </xf>
    <xf numFmtId="0" fontId="16" fillId="2"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2" fillId="4" borderId="2" xfId="0" applyFont="1" applyFill="1" applyBorder="1" applyAlignment="1">
      <alignment vertical="center" wrapText="1"/>
    </xf>
    <xf numFmtId="0" fontId="4" fillId="0" borderId="6" xfId="0" applyFont="1" applyFill="1" applyBorder="1" applyAlignment="1">
      <alignment horizontal="left" vertical="center" wrapText="1"/>
    </xf>
    <xf numFmtId="176" fontId="4" fillId="0" borderId="7" xfId="0" applyNumberFormat="1" applyFont="1" applyFill="1" applyBorder="1" applyAlignment="1">
      <alignment horizontal="center" vertical="center" wrapText="1"/>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20" fillId="0" borderId="2" xfId="0" applyNumberFormat="1" applyFont="1" applyFill="1" applyBorder="1" applyAlignment="1">
      <alignment horizontal="center" vertical="center" wrapText="1"/>
    </xf>
    <xf numFmtId="0" fontId="16" fillId="4" borderId="2" xfId="0" applyFont="1" applyFill="1" applyBorder="1" applyAlignment="1">
      <alignment horizontal="center" vertical="center" wrapText="1"/>
    </xf>
    <xf numFmtId="0" fontId="14" fillId="5" borderId="2" xfId="0" applyFont="1" applyFill="1" applyBorder="1" applyAlignment="1">
      <alignment horizontal="left" vertical="center" wrapText="1"/>
    </xf>
    <xf numFmtId="0" fontId="2" fillId="4" borderId="2" xfId="0" applyFont="1" applyFill="1" applyBorder="1" applyAlignment="1">
      <alignment horizontal="left" vertical="center"/>
    </xf>
    <xf numFmtId="0" fontId="2" fillId="4" borderId="2" xfId="0" applyFont="1" applyFill="1" applyBorder="1">
      <alignment vertical="center"/>
    </xf>
    <xf numFmtId="0" fontId="2" fillId="5" borderId="2" xfId="0" applyFont="1" applyFill="1" applyBorder="1" applyAlignment="1">
      <alignment horizontal="left" vertical="center"/>
    </xf>
    <xf numFmtId="0" fontId="6" fillId="4" borderId="2"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left" vertical="center"/>
    </xf>
    <xf numFmtId="0" fontId="6" fillId="4" borderId="2" xfId="0" applyFont="1" applyFill="1" applyBorder="1">
      <alignment vertical="center"/>
    </xf>
    <xf numFmtId="0" fontId="11" fillId="5" borderId="2" xfId="0" applyFont="1" applyFill="1" applyBorder="1" applyAlignment="1">
      <alignment vertical="center" wrapText="1"/>
    </xf>
    <xf numFmtId="0" fontId="21" fillId="0" borderId="0" xfId="0" applyFont="1" applyAlignment="1">
      <alignment vertical="center" wrapText="1"/>
    </xf>
    <xf numFmtId="0" fontId="0" fillId="2" borderId="0" xfId="0" applyFill="1">
      <alignment vertical="center"/>
    </xf>
    <xf numFmtId="0" fontId="0" fillId="0" borderId="0" xfId="0" applyFont="1" applyFill="1" applyAlignment="1">
      <alignment vertical="center" wrapText="1"/>
    </xf>
    <xf numFmtId="0" fontId="0" fillId="0" borderId="0" xfId="0" applyFont="1" applyFill="1" applyBorder="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21" fillId="2" borderId="0" xfId="0" applyFont="1" applyFill="1" applyAlignment="1">
      <alignment horizontal="center" vertical="center" wrapText="1"/>
    </xf>
    <xf numFmtId="0" fontId="21" fillId="0" borderId="0" xfId="0" applyFont="1" applyFill="1" applyAlignment="1">
      <alignment horizontal="center" vertical="center" wrapText="1"/>
    </xf>
    <xf numFmtId="0" fontId="0" fillId="0" borderId="0" xfId="0" applyFont="1" applyFill="1" applyAlignment="1">
      <alignment horizontal="center" vertical="center" wrapText="1"/>
    </xf>
    <xf numFmtId="0" fontId="22" fillId="0" borderId="0" xfId="0" applyFont="1">
      <alignment vertical="center"/>
    </xf>
    <xf numFmtId="0" fontId="8" fillId="0" borderId="0" xfId="0" applyFont="1" applyAlignment="1">
      <alignment horizontal="left" vertical="center" wrapText="1"/>
    </xf>
    <xf numFmtId="49" fontId="23" fillId="3" borderId="2" xfId="0" applyNumberFormat="1"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2" xfId="0" applyFont="1" applyFill="1" applyBorder="1" applyAlignment="1">
      <alignment horizontal="left" vertical="center" wrapText="1"/>
    </xf>
    <xf numFmtId="0" fontId="25" fillId="4" borderId="2" xfId="0" applyFont="1" applyFill="1" applyBorder="1" applyAlignment="1">
      <alignment horizontal="left" vertical="center" wrapText="1"/>
    </xf>
    <xf numFmtId="0" fontId="24" fillId="4" borderId="2" xfId="0" applyFont="1" applyFill="1" applyBorder="1" applyAlignment="1">
      <alignment horizontal="center" vertical="center" wrapText="1"/>
    </xf>
    <xf numFmtId="0" fontId="26" fillId="4" borderId="2" xfId="0" applyFont="1" applyFill="1" applyBorder="1" applyAlignment="1">
      <alignment horizontal="left" vertical="center" wrapText="1"/>
    </xf>
    <xf numFmtId="0" fontId="26" fillId="4" borderId="2" xfId="0" applyFont="1" applyFill="1" applyBorder="1" applyAlignment="1">
      <alignment vertical="center" wrapText="1"/>
    </xf>
    <xf numFmtId="49" fontId="27" fillId="5" borderId="2" xfId="0" applyNumberFormat="1" applyFont="1" applyFill="1" applyBorder="1" applyAlignment="1">
      <alignment horizontal="left" vertical="center" wrapText="1"/>
    </xf>
    <xf numFmtId="0" fontId="24" fillId="5" borderId="2" xfId="0" applyFont="1" applyFill="1" applyBorder="1" applyAlignment="1">
      <alignment horizontal="center" vertical="center" wrapText="1"/>
    </xf>
    <xf numFmtId="0" fontId="26" fillId="5" borderId="2" xfId="0" applyFont="1" applyFill="1" applyBorder="1" applyAlignment="1">
      <alignment horizontal="left" vertical="center" wrapText="1"/>
    </xf>
    <xf numFmtId="0" fontId="26" fillId="5" borderId="2" xfId="0" applyFont="1" applyFill="1" applyBorder="1" applyAlignment="1">
      <alignment vertical="center" wrapText="1"/>
    </xf>
    <xf numFmtId="49" fontId="28" fillId="2" borderId="2" xfId="0" applyNumberFormat="1" applyFont="1" applyFill="1" applyBorder="1" applyAlignment="1">
      <alignment horizontal="left" vertical="center" wrapText="1"/>
    </xf>
    <xf numFmtId="0" fontId="24" fillId="2" borderId="2" xfId="0" applyFont="1" applyFill="1" applyBorder="1" applyAlignment="1">
      <alignment horizontal="center" vertical="center"/>
    </xf>
    <xf numFmtId="0" fontId="29" fillId="2" borderId="2" xfId="0" applyFont="1" applyFill="1" applyBorder="1" applyAlignment="1">
      <alignment horizontal="left" vertical="center"/>
    </xf>
    <xf numFmtId="0" fontId="29" fillId="2" borderId="2" xfId="0" applyFont="1" applyFill="1" applyBorder="1">
      <alignment vertical="center"/>
    </xf>
    <xf numFmtId="0" fontId="24" fillId="2" borderId="2" xfId="0" applyFont="1" applyFill="1" applyBorder="1" applyAlignment="1">
      <alignment horizontal="center" vertical="center" wrapText="1"/>
    </xf>
    <xf numFmtId="0" fontId="24" fillId="5" borderId="2" xfId="0" applyFont="1" applyFill="1" applyBorder="1" applyAlignment="1">
      <alignment horizontal="center" vertical="center"/>
    </xf>
    <xf numFmtId="0" fontId="29" fillId="5" borderId="2" xfId="0" applyFont="1" applyFill="1" applyBorder="1" applyAlignment="1">
      <alignment horizontal="left" vertical="center"/>
    </xf>
    <xf numFmtId="0" fontId="29" fillId="5" borderId="2" xfId="0" applyFont="1" applyFill="1" applyBorder="1">
      <alignment vertical="center"/>
    </xf>
    <xf numFmtId="0" fontId="29" fillId="5" borderId="2" xfId="0" applyFont="1" applyFill="1" applyBorder="1" applyAlignment="1">
      <alignment horizontal="left" vertical="center" wrapText="1"/>
    </xf>
    <xf numFmtId="0" fontId="29" fillId="5" borderId="2" xfId="0" applyFont="1" applyFill="1" applyBorder="1" applyAlignment="1">
      <alignment vertical="center" wrapText="1"/>
    </xf>
    <xf numFmtId="0" fontId="29" fillId="2" borderId="2" xfId="0" applyFont="1" applyFill="1" applyBorder="1" applyAlignment="1">
      <alignment horizontal="left" vertical="center" wrapText="1"/>
    </xf>
    <xf numFmtId="0" fontId="29" fillId="2" borderId="2" xfId="0" applyFont="1" applyFill="1" applyBorder="1" applyAlignment="1">
      <alignment vertical="center" wrapText="1"/>
    </xf>
    <xf numFmtId="0" fontId="28" fillId="2" borderId="2" xfId="0" applyNumberFormat="1" applyFont="1" applyFill="1" applyBorder="1" applyAlignment="1">
      <alignment horizontal="left" vertical="center" wrapText="1"/>
    </xf>
    <xf numFmtId="0" fontId="30" fillId="2" borderId="2" xfId="0" applyFont="1" applyFill="1" applyBorder="1" applyAlignment="1">
      <alignment horizontal="center" vertical="center"/>
    </xf>
    <xf numFmtId="0" fontId="29" fillId="2" borderId="2" xfId="0" applyFont="1" applyFill="1" applyBorder="1" applyAlignment="1">
      <alignment horizontal="center" vertical="center"/>
    </xf>
    <xf numFmtId="0" fontId="0" fillId="2" borderId="2" xfId="0" applyFill="1" applyBorder="1">
      <alignment vertical="center"/>
    </xf>
    <xf numFmtId="0" fontId="31" fillId="2" borderId="2" xfId="0" applyFont="1" applyFill="1" applyBorder="1" applyAlignment="1">
      <alignment horizontal="center" vertical="center" wrapText="1"/>
    </xf>
    <xf numFmtId="0" fontId="0" fillId="2" borderId="2" xfId="0" applyFill="1" applyBorder="1" applyAlignment="1">
      <alignment vertical="center" wrapText="1"/>
    </xf>
    <xf numFmtId="0" fontId="0" fillId="3" borderId="2" xfId="0" applyFont="1" applyFill="1" applyBorder="1">
      <alignment vertical="center"/>
    </xf>
    <xf numFmtId="0" fontId="21" fillId="4" borderId="2" xfId="0" applyFont="1" applyFill="1" applyBorder="1" applyAlignment="1">
      <alignment vertical="center" wrapText="1"/>
    </xf>
    <xf numFmtId="0" fontId="21" fillId="5" borderId="2" xfId="0" applyFont="1" applyFill="1" applyBorder="1" applyAlignment="1">
      <alignment vertical="center" wrapText="1"/>
    </xf>
    <xf numFmtId="0" fontId="0" fillId="5" borderId="2" xfId="0" applyFill="1" applyBorder="1">
      <alignment vertical="center"/>
    </xf>
    <xf numFmtId="0" fontId="0" fillId="5" borderId="2" xfId="0" applyFill="1" applyBorder="1" applyAlignment="1">
      <alignment vertical="center" wrapText="1"/>
    </xf>
    <xf numFmtId="0" fontId="29" fillId="4" borderId="2" xfId="0" applyFont="1" applyFill="1" applyBorder="1" applyAlignment="1">
      <alignment horizontal="left" vertical="center" wrapText="1"/>
    </xf>
    <xf numFmtId="0" fontId="29" fillId="4" borderId="2" xfId="0" applyFont="1" applyFill="1" applyBorder="1" applyAlignment="1">
      <alignment vertical="center" wrapText="1"/>
    </xf>
    <xf numFmtId="0" fontId="29" fillId="2" borderId="2"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6" fillId="2" borderId="2" xfId="0" applyFont="1" applyFill="1" applyBorder="1" applyAlignment="1">
      <alignment horizontal="left" vertical="center" wrapText="1"/>
    </xf>
    <xf numFmtId="0" fontId="26"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21" fillId="2" borderId="2" xfId="0" applyFont="1" applyFill="1" applyBorder="1" applyAlignment="1">
      <alignment horizontal="center" vertical="center" wrapText="1"/>
    </xf>
    <xf numFmtId="0" fontId="0" fillId="4" borderId="2" xfId="0" applyFill="1" applyBorder="1" applyAlignment="1">
      <alignment vertical="center" wrapText="1"/>
    </xf>
    <xf numFmtId="0" fontId="0" fillId="5" borderId="2" xfId="0" applyFill="1" applyBorder="1" applyAlignment="1">
      <alignment horizontal="center" vertical="center" wrapText="1"/>
    </xf>
    <xf numFmtId="0" fontId="29" fillId="4" borderId="2" xfId="0" applyFont="1" applyFill="1" applyBorder="1" applyAlignment="1">
      <alignment horizontal="center" vertical="center" wrapText="1"/>
    </xf>
    <xf numFmtId="0" fontId="27" fillId="5" borderId="2" xfId="0" applyFont="1" applyFill="1" applyBorder="1" applyAlignment="1">
      <alignment horizontal="left" vertical="center" wrapText="1"/>
    </xf>
    <xf numFmtId="0" fontId="0" fillId="4" borderId="2" xfId="0" applyFill="1" applyBorder="1" applyAlignment="1">
      <alignment horizontal="left" vertical="center"/>
    </xf>
    <xf numFmtId="0" fontId="0" fillId="4" borderId="2" xfId="0" applyFill="1" applyBorder="1">
      <alignment vertical="center"/>
    </xf>
    <xf numFmtId="0" fontId="0" fillId="5" borderId="2" xfId="0" applyFill="1" applyBorder="1" applyAlignment="1">
      <alignment horizontal="left" vertical="center"/>
    </xf>
    <xf numFmtId="0" fontId="22" fillId="4" borderId="2" xfId="0" applyFont="1" applyFill="1" applyBorder="1" applyAlignment="1">
      <alignment vertical="center" wrapText="1"/>
    </xf>
    <xf numFmtId="0" fontId="22" fillId="4" borderId="2" xfId="0" applyFont="1" applyFill="1" applyBorder="1" applyAlignment="1">
      <alignment horizontal="center" vertical="center" wrapText="1"/>
    </xf>
    <xf numFmtId="0" fontId="22" fillId="4" borderId="2" xfId="0" applyFont="1" applyFill="1" applyBorder="1" applyAlignment="1">
      <alignment horizontal="left" vertical="center"/>
    </xf>
    <xf numFmtId="0" fontId="22" fillId="4" borderId="2" xfId="0" applyFont="1" applyFill="1" applyBorder="1">
      <alignment vertical="center"/>
    </xf>
    <xf numFmtId="0" fontId="23" fillId="5" borderId="2" xfId="0" applyFont="1" applyFill="1" applyBorder="1" applyAlignment="1">
      <alignment vertical="center" wrapText="1"/>
    </xf>
    <xf numFmtId="0" fontId="23" fillId="2" borderId="2" xfId="0" applyFont="1" applyFill="1" applyBorder="1" applyAlignment="1">
      <alignment vertical="center" wrapText="1"/>
    </xf>
    <xf numFmtId="0" fontId="0" fillId="2" borderId="2" xfId="0" applyFill="1" applyBorder="1" applyAlignment="1">
      <alignment horizontal="left" vertical="center"/>
    </xf>
    <xf numFmtId="0" fontId="24" fillId="5" borderId="2" xfId="0" applyFont="1" applyFill="1" applyBorder="1" applyAlignment="1">
      <alignment vertical="center" wrapText="1"/>
    </xf>
    <xf numFmtId="0" fontId="0" fillId="4" borderId="2" xfId="0"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vertical="center" wrapText="1"/>
    </xf>
    <xf numFmtId="0" fontId="19" fillId="0" borderId="0" xfId="0" applyFont="1" applyFill="1" applyBorder="1" applyAlignment="1">
      <alignment vertical="center" wrapText="1"/>
    </xf>
    <xf numFmtId="0" fontId="0" fillId="0" borderId="0" xfId="0" applyFill="1">
      <alignment vertical="center"/>
    </xf>
    <xf numFmtId="0" fontId="21" fillId="0" borderId="0" xfId="0" applyFont="1" applyAlignment="1">
      <alignment horizontal="center" vertical="center" wrapText="1"/>
    </xf>
    <xf numFmtId="49" fontId="28" fillId="6" borderId="2" xfId="0" applyNumberFormat="1" applyFont="1" applyFill="1" applyBorder="1" applyAlignment="1">
      <alignment horizontal="left" vertical="center" wrapText="1"/>
    </xf>
    <xf numFmtId="0" fontId="24" fillId="6" borderId="2" xfId="0" applyFont="1" applyFill="1" applyBorder="1" applyAlignment="1">
      <alignment horizontal="center" vertical="center"/>
    </xf>
    <xf numFmtId="0" fontId="29" fillId="6" borderId="2" xfId="0" applyFont="1" applyFill="1" applyBorder="1" applyAlignment="1">
      <alignment horizontal="left" vertical="center"/>
    </xf>
    <xf numFmtId="0" fontId="29" fillId="6" borderId="2" xfId="0" applyFont="1" applyFill="1" applyBorder="1">
      <alignment vertical="center"/>
    </xf>
    <xf numFmtId="0" fontId="24" fillId="6" borderId="2" xfId="0" applyFont="1" applyFill="1" applyBorder="1" applyAlignment="1">
      <alignment horizontal="center" vertical="center" wrapText="1"/>
    </xf>
    <xf numFmtId="0" fontId="29" fillId="6" borderId="2"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0" borderId="2" xfId="52" applyNumberFormat="1" applyFont="1" applyFill="1" applyBorder="1" applyAlignment="1">
      <alignment horizontal="left" vertical="center" wrapText="1"/>
    </xf>
    <xf numFmtId="0" fontId="29" fillId="6" borderId="2" xfId="0" applyFont="1" applyFill="1" applyBorder="1" applyAlignment="1">
      <alignment horizontal="left" vertical="center" wrapText="1"/>
    </xf>
    <xf numFmtId="0" fontId="29" fillId="6" borderId="2" xfId="0" applyFont="1" applyFill="1" applyBorder="1" applyAlignment="1">
      <alignment vertical="center" wrapText="1"/>
    </xf>
    <xf numFmtId="0" fontId="29" fillId="6" borderId="2" xfId="0" applyFont="1" applyFill="1" applyBorder="1" applyAlignment="1">
      <alignment horizontal="center" vertical="center" wrapText="1"/>
    </xf>
    <xf numFmtId="0" fontId="0" fillId="6" borderId="2" xfId="0" applyFill="1" applyBorder="1" applyAlignment="1">
      <alignment horizontal="center" vertical="center"/>
    </xf>
    <xf numFmtId="0" fontId="31" fillId="0"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2" borderId="2" xfId="0" applyFill="1" applyBorder="1" applyAlignment="1">
      <alignment horizontal="center" vertical="center"/>
    </xf>
    <xf numFmtId="0" fontId="0" fillId="6" borderId="2" xfId="0" applyFill="1" applyBorder="1">
      <alignment vertical="center"/>
    </xf>
    <xf numFmtId="0" fontId="0" fillId="6" borderId="2" xfId="0" applyFill="1" applyBorder="1" applyAlignment="1">
      <alignment vertical="center" wrapText="1"/>
    </xf>
    <xf numFmtId="0" fontId="0" fillId="3" borderId="2" xfId="0" applyFont="1" applyFill="1" applyBorder="1" applyAlignment="1">
      <alignment horizontal="left" vertical="center"/>
    </xf>
    <xf numFmtId="0" fontId="21" fillId="4" borderId="2"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0" fillId="6" borderId="2" xfId="0" applyFill="1" applyBorder="1" applyAlignment="1">
      <alignment horizontal="left" vertical="center"/>
    </xf>
    <xf numFmtId="0" fontId="0" fillId="5" borderId="2" xfId="0" applyFill="1" applyBorder="1" applyAlignment="1">
      <alignment horizontal="left" vertical="center" wrapText="1"/>
    </xf>
    <xf numFmtId="0" fontId="0" fillId="6" borderId="2" xfId="0" applyFill="1" applyBorder="1" applyAlignment="1">
      <alignment horizontal="left" vertical="center" wrapText="1"/>
    </xf>
    <xf numFmtId="0" fontId="0" fillId="4" borderId="2" xfId="0" applyFill="1" applyBorder="1" applyAlignment="1">
      <alignment horizontal="left" vertical="center" wrapText="1"/>
    </xf>
    <xf numFmtId="0" fontId="26" fillId="6" borderId="2" xfId="0" applyFont="1" applyFill="1" applyBorder="1" applyAlignment="1">
      <alignment horizontal="left" vertical="center" wrapText="1"/>
    </xf>
    <xf numFmtId="0" fontId="26" fillId="6" borderId="2" xfId="0" applyFont="1" applyFill="1" applyBorder="1" applyAlignment="1">
      <alignment horizontal="center" vertical="center" wrapText="1"/>
    </xf>
    <xf numFmtId="0" fontId="21" fillId="6"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1" fillId="6"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23" fillId="6" borderId="2" xfId="0" applyFont="1" applyFill="1" applyBorder="1" applyAlignment="1">
      <alignment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32" fillId="0" borderId="0" xfId="49" applyFont="1" applyFill="1" applyBorder="1" applyAlignment="1" applyProtection="1">
      <alignment vertical="center"/>
      <protection locked="0"/>
    </xf>
    <xf numFmtId="0" fontId="33" fillId="0" borderId="0" xfId="49" applyFont="1" applyFill="1" applyBorder="1" applyAlignment="1">
      <alignment vertical="center"/>
    </xf>
    <xf numFmtId="0" fontId="32" fillId="0" borderId="0" xfId="49" applyFont="1" applyFill="1" applyBorder="1" applyAlignment="1">
      <alignment vertical="center"/>
    </xf>
    <xf numFmtId="0" fontId="34" fillId="0" borderId="0" xfId="49" applyFont="1" applyFill="1" applyBorder="1" applyAlignment="1" applyProtection="1">
      <alignment vertical="center"/>
    </xf>
    <xf numFmtId="0" fontId="32" fillId="0" borderId="0" xfId="49" applyFont="1" applyFill="1" applyBorder="1" applyAlignment="1">
      <alignment horizontal="center" vertical="center"/>
    </xf>
    <xf numFmtId="0" fontId="32" fillId="0" borderId="0" xfId="0" applyFont="1" applyFill="1" applyBorder="1" applyAlignment="1">
      <alignment vertical="center"/>
    </xf>
    <xf numFmtId="0" fontId="32" fillId="0" borderId="0" xfId="49" applyFont="1" applyFill="1" applyBorder="1" applyAlignment="1" applyProtection="1">
      <alignment horizontal="left" vertical="center"/>
      <protection locked="0"/>
    </xf>
    <xf numFmtId="0" fontId="32" fillId="0" borderId="0" xfId="49" applyFont="1" applyFill="1" applyBorder="1" applyAlignment="1" applyProtection="1">
      <alignment horizontal="center" vertical="center"/>
      <protection locked="0"/>
    </xf>
    <xf numFmtId="0" fontId="35" fillId="0" borderId="0" xfId="49" applyFont="1" applyFill="1" applyBorder="1" applyAlignment="1" applyProtection="1">
      <alignment horizontal="center" vertical="center"/>
      <protection locked="0"/>
    </xf>
    <xf numFmtId="0" fontId="33" fillId="0" borderId="10" xfId="49" applyFont="1" applyFill="1" applyBorder="1" applyAlignment="1" applyProtection="1">
      <alignment horizontal="center" vertical="center"/>
      <protection locked="0"/>
    </xf>
    <xf numFmtId="0" fontId="33" fillId="0" borderId="11" xfId="49" applyFont="1" applyFill="1" applyBorder="1" applyAlignment="1" applyProtection="1">
      <alignment horizontal="center" vertical="center"/>
      <protection locked="0"/>
    </xf>
    <xf numFmtId="0" fontId="33" fillId="0" borderId="10" xfId="49" applyFont="1" applyFill="1" applyBorder="1" applyAlignment="1" applyProtection="1">
      <alignment horizontal="center" vertical="center" wrapText="1"/>
      <protection locked="0"/>
    </xf>
    <xf numFmtId="0" fontId="33" fillId="0" borderId="12" xfId="49" applyFont="1" applyFill="1" applyBorder="1" applyAlignment="1" applyProtection="1">
      <alignment horizontal="center" vertical="center" wrapText="1"/>
      <protection locked="0"/>
    </xf>
    <xf numFmtId="0" fontId="33" fillId="0" borderId="13" xfId="49" applyFont="1" applyFill="1" applyBorder="1" applyAlignment="1" applyProtection="1">
      <alignment horizontal="center" vertical="center" wrapText="1"/>
      <protection locked="0"/>
    </xf>
    <xf numFmtId="0" fontId="33" fillId="0" borderId="14" xfId="49" applyFont="1" applyFill="1" applyBorder="1" applyAlignment="1" applyProtection="1">
      <alignment horizontal="center" vertical="center"/>
      <protection locked="0"/>
    </xf>
    <xf numFmtId="0" fontId="33" fillId="0" borderId="11" xfId="49" applyFont="1" applyFill="1" applyBorder="1" applyAlignment="1" applyProtection="1">
      <alignment horizontal="center" vertical="center" wrapText="1"/>
      <protection locked="0"/>
    </xf>
    <xf numFmtId="0" fontId="33" fillId="0" borderId="10" xfId="49" applyFont="1" applyFill="1" applyBorder="1" applyAlignment="1">
      <alignment horizontal="center" vertical="center"/>
    </xf>
    <xf numFmtId="0" fontId="33" fillId="0" borderId="12" xfId="49" applyFont="1" applyFill="1" applyBorder="1" applyAlignment="1">
      <alignment horizontal="left" vertical="center" wrapText="1"/>
    </xf>
    <xf numFmtId="177" fontId="33" fillId="0" borderId="2" xfId="49" applyNumberFormat="1" applyFont="1" applyFill="1" applyBorder="1" applyAlignment="1">
      <alignment horizontal="center" vertical="center"/>
    </xf>
    <xf numFmtId="0" fontId="33" fillId="0" borderId="2" xfId="49" applyFont="1" applyFill="1" applyBorder="1" applyAlignment="1">
      <alignment vertical="center" wrapText="1"/>
    </xf>
    <xf numFmtId="0" fontId="32" fillId="0" borderId="10" xfId="49" applyFont="1" applyFill="1" applyBorder="1" applyAlignment="1">
      <alignment horizontal="center" vertical="center"/>
    </xf>
    <xf numFmtId="0" fontId="32" fillId="0" borderId="2" xfId="51" applyFont="1" applyFill="1" applyBorder="1" applyAlignment="1">
      <alignment horizontal="left" vertical="center" wrapText="1"/>
    </xf>
    <xf numFmtId="177" fontId="32" fillId="0" borderId="2" xfId="49" applyNumberFormat="1" applyFont="1" applyFill="1" applyBorder="1" applyAlignment="1">
      <alignment horizontal="center" vertical="center"/>
    </xf>
    <xf numFmtId="0" fontId="32" fillId="0" borderId="2" xfId="49" applyFont="1" applyFill="1" applyBorder="1" applyAlignment="1">
      <alignment vertical="center" wrapText="1"/>
    </xf>
    <xf numFmtId="0" fontId="32" fillId="0" borderId="1" xfId="51" applyFont="1" applyFill="1" applyBorder="1" applyAlignment="1">
      <alignment horizontal="left" vertical="center" wrapText="1"/>
    </xf>
    <xf numFmtId="0" fontId="32" fillId="0" borderId="1" xfId="49" applyFont="1" applyFill="1" applyBorder="1" applyAlignment="1">
      <alignment vertical="center" wrapText="1"/>
    </xf>
    <xf numFmtId="0" fontId="33" fillId="0" borderId="2" xfId="49" applyFont="1" applyFill="1" applyBorder="1" applyAlignment="1">
      <alignment horizontal="center" vertical="center"/>
    </xf>
    <xf numFmtId="0" fontId="33" fillId="0" borderId="2" xfId="49" applyFont="1" applyFill="1" applyBorder="1" applyAlignment="1">
      <alignment horizontal="left" vertical="center" wrapText="1"/>
    </xf>
    <xf numFmtId="0" fontId="32" fillId="0" borderId="2" xfId="49" applyFont="1" applyFill="1" applyBorder="1" applyAlignment="1">
      <alignment horizontal="center" vertical="center"/>
    </xf>
    <xf numFmtId="0" fontId="32" fillId="0" borderId="2" xfId="0" applyFont="1" applyFill="1" applyBorder="1" applyAlignment="1">
      <alignment horizontal="left" vertical="center" wrapText="1"/>
    </xf>
    <xf numFmtId="177" fontId="36" fillId="0" borderId="2" xfId="49" applyNumberFormat="1" applyFont="1" applyFill="1" applyBorder="1" applyAlignment="1" applyProtection="1">
      <alignment horizontal="center" vertical="center"/>
    </xf>
    <xf numFmtId="177" fontId="32" fillId="0" borderId="2" xfId="49" applyNumberFormat="1" applyFont="1" applyFill="1" applyBorder="1" applyAlignment="1" applyProtection="1">
      <alignment horizontal="center" vertical="center"/>
    </xf>
    <xf numFmtId="0" fontId="34" fillId="0" borderId="14" xfId="49" applyFont="1" applyFill="1" applyBorder="1" applyAlignment="1" applyProtection="1">
      <alignment horizontal="center" vertical="center"/>
    </xf>
    <xf numFmtId="0" fontId="34" fillId="0" borderId="15" xfId="49" applyFont="1" applyFill="1" applyBorder="1" applyAlignment="1" applyProtection="1">
      <alignment horizontal="left" vertical="center" wrapText="1"/>
    </xf>
    <xf numFmtId="176" fontId="34" fillId="0" borderId="4" xfId="49" applyNumberFormat="1" applyFont="1" applyFill="1" applyBorder="1" applyAlignment="1" applyProtection="1">
      <alignment horizontal="center" vertical="center"/>
    </xf>
    <xf numFmtId="176" fontId="34" fillId="0" borderId="2" xfId="49" applyNumberFormat="1" applyFont="1" applyFill="1" applyBorder="1" applyAlignment="1" applyProtection="1">
      <alignment horizontal="center" vertical="center"/>
    </xf>
    <xf numFmtId="0" fontId="34" fillId="0" borderId="2" xfId="49" applyFont="1" applyFill="1" applyBorder="1" applyAlignment="1" applyProtection="1">
      <alignment vertical="center"/>
    </xf>
    <xf numFmtId="0" fontId="36" fillId="0" borderId="2" xfId="49" applyFont="1" applyFill="1" applyBorder="1" applyAlignment="1" applyProtection="1">
      <alignment horizontal="center" vertical="center"/>
    </xf>
    <xf numFmtId="0" fontId="36" fillId="0" borderId="15" xfId="49" applyFont="1" applyFill="1" applyBorder="1" applyAlignment="1" applyProtection="1">
      <alignment horizontal="left" vertical="center" wrapText="1"/>
    </xf>
    <xf numFmtId="176" fontId="36" fillId="0" borderId="4" xfId="49" applyNumberFormat="1" applyFont="1" applyFill="1" applyBorder="1" applyAlignment="1" applyProtection="1">
      <alignment horizontal="center" vertical="center"/>
    </xf>
    <xf numFmtId="176" fontId="36" fillId="0" borderId="2" xfId="49" applyNumberFormat="1" applyFont="1" applyFill="1" applyBorder="1" applyAlignment="1" applyProtection="1">
      <alignment horizontal="center" vertical="center"/>
    </xf>
    <xf numFmtId="0" fontId="34" fillId="0" borderId="2" xfId="49" applyFont="1" applyFill="1" applyBorder="1" applyAlignment="1" applyProtection="1">
      <alignment vertical="center" wrapText="1"/>
    </xf>
    <xf numFmtId="176" fontId="32" fillId="0" borderId="4" xfId="49" applyNumberFormat="1" applyFont="1" applyFill="1" applyBorder="1" applyAlignment="1" applyProtection="1">
      <alignment horizontal="center" vertical="center"/>
    </xf>
    <xf numFmtId="177" fontId="33" fillId="0" borderId="2" xfId="49" applyNumberFormat="1" applyFont="1" applyFill="1" applyBorder="1" applyAlignment="1" applyProtection="1">
      <alignment horizontal="center" vertical="center"/>
    </xf>
    <xf numFmtId="0" fontId="37" fillId="0" borderId="15" xfId="49" applyFont="1" applyFill="1" applyBorder="1" applyAlignment="1" applyProtection="1">
      <alignment horizontal="left" vertical="center" wrapText="1"/>
    </xf>
    <xf numFmtId="0" fontId="34" fillId="0" borderId="10" xfId="49" applyFont="1" applyFill="1" applyBorder="1" applyAlignment="1" applyProtection="1">
      <alignment horizontal="center" vertical="center"/>
    </xf>
    <xf numFmtId="0" fontId="34" fillId="0" borderId="12" xfId="49" applyFont="1" applyFill="1" applyBorder="1" applyAlignment="1" applyProtection="1">
      <alignment horizontal="left" vertical="center" wrapText="1"/>
    </xf>
    <xf numFmtId="0" fontId="36" fillId="0" borderId="12" xfId="49" applyFont="1" applyFill="1" applyBorder="1" applyAlignment="1" applyProtection="1">
      <alignment horizontal="left" vertical="center" wrapText="1"/>
    </xf>
    <xf numFmtId="0" fontId="36" fillId="0" borderId="2" xfId="49" applyFont="1" applyFill="1" applyBorder="1" applyAlignment="1" applyProtection="1">
      <alignment vertical="center" wrapText="1"/>
    </xf>
    <xf numFmtId="177" fontId="34" fillId="0" borderId="2" xfId="49" applyNumberFormat="1" applyFont="1" applyFill="1" applyBorder="1" applyAlignment="1" applyProtection="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 name="常规 5" xfId="52"/>
  </cellStyles>
  <dxfs count="1">
    <dxf>
      <fill>
        <patternFill patternType="solid">
          <bgColor rgb="FFFF9900"/>
        </patternFill>
      </fill>
    </dxf>
  </dxfs>
  <tableStyles count="0" defaultTableStyle="TableStyleMedium2" defaultPivotStyle="PivotStyleLight16"/>
  <colors>
    <mruColors>
      <color rgb="00C6E0B4"/>
      <color rgb="00FFFFFF"/>
      <color rgb="0092D050"/>
      <color rgb="00A9D08E"/>
      <color rgb="0000B0F0"/>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
  <sheetViews>
    <sheetView tabSelected="1" workbookViewId="0">
      <selection activeCell="F50" sqref="F50"/>
    </sheetView>
  </sheetViews>
  <sheetFormatPr defaultColWidth="9" defaultRowHeight="12"/>
  <cols>
    <col min="1" max="1" width="5.875" style="239" customWidth="1"/>
    <col min="2" max="2" width="38.125" style="239" customWidth="1"/>
    <col min="3" max="3" width="15" style="241" customWidth="1"/>
    <col min="4" max="4" width="12.25" style="241" customWidth="1"/>
    <col min="5" max="5" width="13.625" style="241" customWidth="1"/>
    <col min="6" max="6" width="10.625" style="241" customWidth="1"/>
    <col min="7" max="7" width="11.25" style="239" customWidth="1"/>
    <col min="8" max="8" width="14.375" style="239" customWidth="1"/>
    <col min="9" max="16384" width="9" style="242"/>
  </cols>
  <sheetData>
    <row r="1" s="237" customFormat="1" ht="21.95" customHeight="1" spans="1:6">
      <c r="A1" s="243" t="s">
        <v>0</v>
      </c>
      <c r="B1" s="243"/>
      <c r="C1" s="244"/>
      <c r="D1" s="244"/>
      <c r="E1" s="244"/>
      <c r="F1" s="244"/>
    </row>
    <row r="2" s="237" customFormat="1" ht="36" customHeight="1" spans="1:8">
      <c r="A2" s="245" t="s">
        <v>1</v>
      </c>
      <c r="B2" s="245"/>
      <c r="C2" s="245"/>
      <c r="D2" s="245"/>
      <c r="E2" s="245"/>
      <c r="F2" s="245"/>
      <c r="G2" s="245"/>
      <c r="H2" s="245"/>
    </row>
    <row r="3" s="237" customFormat="1" ht="32.1" customHeight="1" spans="1:8">
      <c r="A3" s="246" t="s">
        <v>2</v>
      </c>
      <c r="B3" s="247" t="s">
        <v>3</v>
      </c>
      <c r="C3" s="248" t="s">
        <v>4</v>
      </c>
      <c r="D3" s="249" t="s">
        <v>5</v>
      </c>
      <c r="E3" s="250"/>
      <c r="F3" s="250"/>
      <c r="G3" s="250"/>
      <c r="H3" s="246" t="s">
        <v>6</v>
      </c>
    </row>
    <row r="4" s="237" customFormat="1" ht="32.1" customHeight="1" spans="1:8">
      <c r="A4" s="246"/>
      <c r="B4" s="251"/>
      <c r="C4" s="252"/>
      <c r="D4" s="252" t="s">
        <v>7</v>
      </c>
      <c r="E4" s="252" t="s">
        <v>8</v>
      </c>
      <c r="F4" s="252" t="s">
        <v>9</v>
      </c>
      <c r="G4" s="247" t="s">
        <v>10</v>
      </c>
      <c r="H4" s="247"/>
    </row>
    <row r="5" s="238" customFormat="1" ht="29.1" customHeight="1" spans="1:8">
      <c r="A5" s="253" t="s">
        <v>11</v>
      </c>
      <c r="B5" s="254" t="s">
        <v>12</v>
      </c>
      <c r="C5" s="255">
        <f>SUM(C6:C23)</f>
        <v>11532.06</v>
      </c>
      <c r="D5" s="255">
        <f>SUM(D6:D23)</f>
        <v>11961.08</v>
      </c>
      <c r="E5" s="255">
        <f>SUM(E6:E23)</f>
        <v>415.92</v>
      </c>
      <c r="F5" s="255">
        <f>SUM(F6:F23)</f>
        <v>1887</v>
      </c>
      <c r="G5" s="255">
        <f>SUM(G6:G23)</f>
        <v>10490</v>
      </c>
      <c r="H5" s="256"/>
    </row>
    <row r="6" s="239" customFormat="1" ht="45" customHeight="1" spans="1:10">
      <c r="A6" s="257">
        <v>1</v>
      </c>
      <c r="B6" s="258" t="s">
        <v>13</v>
      </c>
      <c r="C6" s="259">
        <v>7703</v>
      </c>
      <c r="D6" s="259">
        <v>9192</v>
      </c>
      <c r="E6" s="259"/>
      <c r="F6" s="259">
        <v>1489</v>
      </c>
      <c r="G6" s="260">
        <v>7703</v>
      </c>
      <c r="H6" s="260"/>
      <c r="J6" s="238"/>
    </row>
    <row r="7" s="239" customFormat="1" ht="29.1" customHeight="1" spans="1:10">
      <c r="A7" s="257">
        <v>2</v>
      </c>
      <c r="B7" s="258" t="s">
        <v>14</v>
      </c>
      <c r="C7" s="259">
        <v>1420</v>
      </c>
      <c r="D7" s="259">
        <v>1287</v>
      </c>
      <c r="E7" s="259"/>
      <c r="F7" s="259">
        <v>228</v>
      </c>
      <c r="G7" s="260">
        <v>1059</v>
      </c>
      <c r="H7" s="260"/>
      <c r="J7" s="238"/>
    </row>
    <row r="8" s="239" customFormat="1" ht="29.1" customHeight="1" spans="1:10">
      <c r="A8" s="257">
        <v>3</v>
      </c>
      <c r="B8" s="258" t="s">
        <v>15</v>
      </c>
      <c r="C8" s="259"/>
      <c r="D8" s="259"/>
      <c r="E8" s="259"/>
      <c r="F8" s="259"/>
      <c r="G8" s="260"/>
      <c r="H8" s="260"/>
      <c r="J8" s="238"/>
    </row>
    <row r="9" s="239" customFormat="1" ht="29.1" customHeight="1" spans="1:10">
      <c r="A9" s="257">
        <v>4</v>
      </c>
      <c r="B9" s="258" t="s">
        <v>16</v>
      </c>
      <c r="C9" s="259"/>
      <c r="D9" s="259"/>
      <c r="E9" s="259"/>
      <c r="F9" s="259"/>
      <c r="G9" s="260"/>
      <c r="H9" s="260"/>
      <c r="J9" s="238"/>
    </row>
    <row r="10" s="239" customFormat="1" ht="29.1" customHeight="1" spans="1:10">
      <c r="A10" s="257">
        <v>5</v>
      </c>
      <c r="B10" s="258" t="s">
        <v>17</v>
      </c>
      <c r="C10" s="259"/>
      <c r="D10" s="259"/>
      <c r="E10" s="259"/>
      <c r="F10" s="259"/>
      <c r="G10" s="260"/>
      <c r="H10" s="260"/>
      <c r="J10" s="238"/>
    </row>
    <row r="11" s="239" customFormat="1" ht="72" customHeight="1" spans="1:10">
      <c r="A11" s="257">
        <v>6</v>
      </c>
      <c r="B11" s="258" t="s">
        <v>18</v>
      </c>
      <c r="C11" s="259">
        <v>530.9</v>
      </c>
      <c r="D11" s="259">
        <v>420</v>
      </c>
      <c r="E11" s="259"/>
      <c r="F11" s="259">
        <v>170</v>
      </c>
      <c r="G11" s="260">
        <v>250</v>
      </c>
      <c r="H11" s="260"/>
      <c r="J11" s="238"/>
    </row>
    <row r="12" s="239" customFormat="1" ht="30" customHeight="1" spans="1:10">
      <c r="A12" s="257">
        <v>7</v>
      </c>
      <c r="B12" s="258" t="s">
        <v>19</v>
      </c>
      <c r="C12" s="259">
        <v>1558.16</v>
      </c>
      <c r="D12" s="259">
        <v>1062.08</v>
      </c>
      <c r="E12" s="259">
        <v>415.92</v>
      </c>
      <c r="F12" s="259"/>
      <c r="G12" s="260">
        <v>1478</v>
      </c>
      <c r="H12" s="260"/>
      <c r="J12" s="238"/>
    </row>
    <row r="13" s="239" customFormat="1" ht="30" customHeight="1" spans="1:10">
      <c r="A13" s="257">
        <v>8</v>
      </c>
      <c r="B13" s="258" t="s">
        <v>20</v>
      </c>
      <c r="C13" s="259">
        <v>300</v>
      </c>
      <c r="D13" s="259"/>
      <c r="E13" s="259"/>
      <c r="F13" s="259"/>
      <c r="G13" s="260"/>
      <c r="H13" s="260"/>
      <c r="J13" s="238"/>
    </row>
    <row r="14" s="239" customFormat="1" ht="36.95" customHeight="1" spans="1:8">
      <c r="A14" s="257">
        <v>9</v>
      </c>
      <c r="B14" s="258" t="s">
        <v>21</v>
      </c>
      <c r="C14" s="259">
        <v>20</v>
      </c>
      <c r="D14" s="259"/>
      <c r="E14" s="259"/>
      <c r="F14" s="259"/>
      <c r="G14" s="260"/>
      <c r="H14" s="260"/>
    </row>
    <row r="15" s="239" customFormat="1" ht="29.1" customHeight="1" spans="1:8">
      <c r="A15" s="257">
        <v>10</v>
      </c>
      <c r="B15" s="258" t="s">
        <v>22</v>
      </c>
      <c r="C15" s="259"/>
      <c r="D15" s="259"/>
      <c r="E15" s="259"/>
      <c r="F15" s="259"/>
      <c r="G15" s="260"/>
      <c r="H15" s="260"/>
    </row>
    <row r="16" s="239" customFormat="1" ht="45" customHeight="1" spans="1:8">
      <c r="A16" s="257">
        <v>11</v>
      </c>
      <c r="B16" s="258" t="s">
        <v>23</v>
      </c>
      <c r="C16" s="259"/>
      <c r="D16" s="259"/>
      <c r="E16" s="259"/>
      <c r="F16" s="259"/>
      <c r="G16" s="260"/>
      <c r="H16" s="260"/>
    </row>
    <row r="17" s="239" customFormat="1" ht="29.1" customHeight="1" spans="1:8">
      <c r="A17" s="257">
        <v>12</v>
      </c>
      <c r="B17" s="258" t="s">
        <v>24</v>
      </c>
      <c r="C17" s="259"/>
      <c r="D17" s="259"/>
      <c r="E17" s="259"/>
      <c r="F17" s="259"/>
      <c r="G17" s="260"/>
      <c r="H17" s="260"/>
    </row>
    <row r="18" s="239" customFormat="1" ht="51.95" customHeight="1" spans="1:8">
      <c r="A18" s="257">
        <v>13</v>
      </c>
      <c r="B18" s="258" t="s">
        <v>25</v>
      </c>
      <c r="C18" s="259"/>
      <c r="D18" s="259"/>
      <c r="E18" s="259"/>
      <c r="F18" s="259"/>
      <c r="G18" s="260"/>
      <c r="H18" s="260"/>
    </row>
    <row r="19" s="239" customFormat="1" ht="30.95" customHeight="1" spans="1:8">
      <c r="A19" s="257">
        <v>14</v>
      </c>
      <c r="B19" s="258" t="s">
        <v>26</v>
      </c>
      <c r="C19" s="259"/>
      <c r="D19" s="259"/>
      <c r="E19" s="259"/>
      <c r="F19" s="259"/>
      <c r="G19" s="260"/>
      <c r="H19" s="260"/>
    </row>
    <row r="20" s="239" customFormat="1" ht="30.95" customHeight="1" spans="1:8">
      <c r="A20" s="257">
        <v>15</v>
      </c>
      <c r="B20" s="258" t="s">
        <v>27</v>
      </c>
      <c r="C20" s="259"/>
      <c r="D20" s="259"/>
      <c r="E20" s="259"/>
      <c r="F20" s="259"/>
      <c r="G20" s="260"/>
      <c r="H20" s="260"/>
    </row>
    <row r="21" s="239" customFormat="1" ht="42" customHeight="1" spans="1:8">
      <c r="A21" s="257">
        <v>16</v>
      </c>
      <c r="B21" s="258" t="s">
        <v>28</v>
      </c>
      <c r="C21" s="259"/>
      <c r="D21" s="259"/>
      <c r="E21" s="259"/>
      <c r="F21" s="259"/>
      <c r="G21" s="260"/>
      <c r="H21" s="260"/>
    </row>
    <row r="22" s="239" customFormat="1" ht="30" customHeight="1" spans="1:8">
      <c r="A22" s="257">
        <v>17</v>
      </c>
      <c r="B22" s="261" t="s">
        <v>29</v>
      </c>
      <c r="C22" s="259"/>
      <c r="D22" s="259"/>
      <c r="E22" s="259"/>
      <c r="F22" s="259"/>
      <c r="G22" s="262"/>
      <c r="H22" s="262"/>
    </row>
    <row r="23" s="239" customFormat="1" ht="45" customHeight="1" spans="1:8">
      <c r="A23" s="257">
        <v>18</v>
      </c>
      <c r="B23" s="258" t="s">
        <v>30</v>
      </c>
      <c r="C23" s="259"/>
      <c r="D23" s="259"/>
      <c r="E23" s="259"/>
      <c r="F23" s="259"/>
      <c r="G23" s="260"/>
      <c r="H23" s="260"/>
    </row>
    <row r="24" s="238" customFormat="1" ht="45" customHeight="1" spans="1:10">
      <c r="A24" s="263" t="s">
        <v>31</v>
      </c>
      <c r="B24" s="264" t="s">
        <v>32</v>
      </c>
      <c r="C24" s="255">
        <f>SUM(C25:C30)</f>
        <v>5294</v>
      </c>
      <c r="D24" s="255">
        <f>SUM(D25:D30)</f>
        <v>4317.77</v>
      </c>
      <c r="E24" s="255">
        <f>SUM(E25:E30)</f>
        <v>1601</v>
      </c>
      <c r="F24" s="255">
        <f>SUM(F25:F30)</f>
        <v>700.77</v>
      </c>
      <c r="G24" s="255">
        <f>SUM(G25:G30)</f>
        <v>5218</v>
      </c>
      <c r="H24" s="256"/>
      <c r="J24" s="239"/>
    </row>
    <row r="25" s="239" customFormat="1" ht="45" customHeight="1" spans="1:8">
      <c r="A25" s="265">
        <v>1</v>
      </c>
      <c r="B25" s="266" t="s">
        <v>33</v>
      </c>
      <c r="C25" s="267">
        <v>4550</v>
      </c>
      <c r="D25" s="268">
        <v>2949</v>
      </c>
      <c r="E25" s="267">
        <v>1601</v>
      </c>
      <c r="F25" s="259"/>
      <c r="G25" s="260">
        <v>4550</v>
      </c>
      <c r="H25" s="260"/>
    </row>
    <row r="26" s="239" customFormat="1" ht="45" customHeight="1" spans="1:8">
      <c r="A26" s="265">
        <v>2</v>
      </c>
      <c r="B26" s="266" t="s">
        <v>34</v>
      </c>
      <c r="C26" s="267">
        <v>524</v>
      </c>
      <c r="D26" s="268">
        <v>902.77</v>
      </c>
      <c r="E26" s="267"/>
      <c r="F26" s="259">
        <v>378.77</v>
      </c>
      <c r="G26" s="260">
        <v>524</v>
      </c>
      <c r="H26" s="260"/>
    </row>
    <row r="27" s="239" customFormat="1" ht="45" customHeight="1" spans="1:8">
      <c r="A27" s="265">
        <v>3</v>
      </c>
      <c r="B27" s="266" t="s">
        <v>35</v>
      </c>
      <c r="C27" s="267">
        <v>220</v>
      </c>
      <c r="D27" s="268">
        <v>220</v>
      </c>
      <c r="E27" s="267"/>
      <c r="F27" s="259">
        <v>76</v>
      </c>
      <c r="G27" s="260">
        <v>144</v>
      </c>
      <c r="H27" s="260"/>
    </row>
    <row r="28" s="239" customFormat="1" ht="45" customHeight="1" spans="1:8">
      <c r="A28" s="265">
        <v>4</v>
      </c>
      <c r="B28" s="266" t="s">
        <v>36</v>
      </c>
      <c r="C28" s="267"/>
      <c r="D28" s="268"/>
      <c r="E28" s="267"/>
      <c r="F28" s="259"/>
      <c r="G28" s="260"/>
      <c r="H28" s="260"/>
    </row>
    <row r="29" s="239" customFormat="1" ht="45" customHeight="1" spans="1:8">
      <c r="A29" s="265">
        <v>5</v>
      </c>
      <c r="B29" s="266" t="s">
        <v>37</v>
      </c>
      <c r="C29" s="267"/>
      <c r="D29" s="268">
        <v>246</v>
      </c>
      <c r="E29" s="267"/>
      <c r="F29" s="259">
        <v>246</v>
      </c>
      <c r="G29" s="260"/>
      <c r="H29" s="260"/>
    </row>
    <row r="30" s="239" customFormat="1" ht="45" customHeight="1" spans="1:8">
      <c r="A30" s="265">
        <v>6</v>
      </c>
      <c r="B30" s="266" t="s">
        <v>38</v>
      </c>
      <c r="C30" s="267"/>
      <c r="D30" s="268"/>
      <c r="E30" s="267"/>
      <c r="F30" s="259"/>
      <c r="G30" s="260"/>
      <c r="H30" s="260"/>
    </row>
    <row r="31" s="240" customFormat="1" ht="45" customHeight="1" spans="1:10">
      <c r="A31" s="269" t="s">
        <v>39</v>
      </c>
      <c r="B31" s="270" t="s">
        <v>40</v>
      </c>
      <c r="C31" s="271">
        <f>SUM(C32:C37)</f>
        <v>10373</v>
      </c>
      <c r="D31" s="271">
        <f>SUM(D32:D37)</f>
        <v>10149</v>
      </c>
      <c r="E31" s="272">
        <f>SUM(E32:E37)</f>
        <v>224</v>
      </c>
      <c r="F31" s="272">
        <f>SUM(F32:F37)</f>
        <v>0</v>
      </c>
      <c r="G31" s="272">
        <f>SUM(G32:G37)</f>
        <v>10373</v>
      </c>
      <c r="H31" s="273"/>
      <c r="J31" s="239"/>
    </row>
    <row r="32" s="240" customFormat="1" ht="45" customHeight="1" spans="1:10">
      <c r="A32" s="274">
        <v>1</v>
      </c>
      <c r="B32" s="275" t="s">
        <v>41</v>
      </c>
      <c r="C32" s="276">
        <v>10149</v>
      </c>
      <c r="D32" s="276">
        <v>10149</v>
      </c>
      <c r="E32" s="277"/>
      <c r="F32" s="278"/>
      <c r="G32" s="273">
        <v>10149</v>
      </c>
      <c r="H32" s="273"/>
      <c r="J32" s="239"/>
    </row>
    <row r="33" s="240" customFormat="1" ht="45" customHeight="1" spans="1:10">
      <c r="A33" s="274">
        <v>2</v>
      </c>
      <c r="B33" s="275" t="s">
        <v>34</v>
      </c>
      <c r="C33" s="276">
        <v>224</v>
      </c>
      <c r="D33" s="279"/>
      <c r="E33" s="277">
        <v>224</v>
      </c>
      <c r="F33" s="278"/>
      <c r="G33" s="273">
        <v>224</v>
      </c>
      <c r="H33" s="273"/>
      <c r="J33" s="239"/>
    </row>
    <row r="34" s="240" customFormat="1" ht="45" customHeight="1" spans="1:10">
      <c r="A34" s="274">
        <v>3</v>
      </c>
      <c r="B34" s="275" t="s">
        <v>35</v>
      </c>
      <c r="C34" s="276"/>
      <c r="D34" s="279"/>
      <c r="E34" s="277"/>
      <c r="F34" s="278"/>
      <c r="G34" s="273"/>
      <c r="H34" s="273"/>
      <c r="J34" s="239"/>
    </row>
    <row r="35" s="240" customFormat="1" ht="45" customHeight="1" spans="1:10">
      <c r="A35" s="274">
        <v>4</v>
      </c>
      <c r="B35" s="275" t="s">
        <v>36</v>
      </c>
      <c r="C35" s="271"/>
      <c r="D35" s="280"/>
      <c r="E35" s="272"/>
      <c r="F35" s="278"/>
      <c r="G35" s="273"/>
      <c r="H35" s="273"/>
      <c r="J35" s="239"/>
    </row>
    <row r="36" s="240" customFormat="1" ht="45" customHeight="1" spans="1:10">
      <c r="A36" s="274">
        <v>5</v>
      </c>
      <c r="B36" s="275" t="s">
        <v>37</v>
      </c>
      <c r="C36" s="271"/>
      <c r="D36" s="271"/>
      <c r="E36" s="272"/>
      <c r="F36" s="278"/>
      <c r="G36" s="273"/>
      <c r="H36" s="273"/>
      <c r="J36" s="239"/>
    </row>
    <row r="37" s="240" customFormat="1" ht="45" customHeight="1" spans="1:10">
      <c r="A37" s="274">
        <v>6</v>
      </c>
      <c r="B37" s="281" t="s">
        <v>38</v>
      </c>
      <c r="C37" s="271"/>
      <c r="D37" s="271"/>
      <c r="E37" s="272"/>
      <c r="F37" s="278"/>
      <c r="G37" s="273"/>
      <c r="H37" s="273"/>
      <c r="J37" s="239"/>
    </row>
    <row r="38" s="240" customFormat="1" ht="45" customHeight="1" spans="1:10">
      <c r="A38" s="282" t="s">
        <v>42</v>
      </c>
      <c r="B38" s="283" t="s">
        <v>43</v>
      </c>
      <c r="C38" s="271">
        <f>SUM(C39:C40)</f>
        <v>2401.2</v>
      </c>
      <c r="D38" s="271">
        <f>SUM(D39:D40)</f>
        <v>1600</v>
      </c>
      <c r="E38" s="272">
        <f>SUM(E39:E40)</f>
        <v>801.2</v>
      </c>
      <c r="F38" s="272">
        <f>SUM(F39:F40)</f>
        <v>0</v>
      </c>
      <c r="G38" s="272">
        <f>SUM(G39:G40)</f>
        <v>2401.2</v>
      </c>
      <c r="H38" s="273"/>
      <c r="J38" s="239"/>
    </row>
    <row r="39" s="240" customFormat="1" ht="45" customHeight="1" spans="1:10">
      <c r="A39" s="274">
        <v>1</v>
      </c>
      <c r="B39" s="284" t="s">
        <v>44</v>
      </c>
      <c r="C39" s="276">
        <v>1600</v>
      </c>
      <c r="D39" s="276">
        <v>1600</v>
      </c>
      <c r="E39" s="277"/>
      <c r="F39" s="278"/>
      <c r="G39" s="273">
        <v>1600</v>
      </c>
      <c r="H39" s="273"/>
      <c r="J39" s="239"/>
    </row>
    <row r="40" s="240" customFormat="1" ht="81" customHeight="1" spans="1:10">
      <c r="A40" s="274">
        <v>2</v>
      </c>
      <c r="B40" s="284" t="s">
        <v>45</v>
      </c>
      <c r="C40" s="276">
        <v>801.2</v>
      </c>
      <c r="D40" s="276"/>
      <c r="E40" s="277">
        <v>801.2</v>
      </c>
      <c r="F40" s="285"/>
      <c r="G40" s="273">
        <v>801.2</v>
      </c>
      <c r="H40" s="285" t="s">
        <v>46</v>
      </c>
      <c r="J40" s="239"/>
    </row>
    <row r="41" s="240" customFormat="1" ht="45" customHeight="1" spans="1:8">
      <c r="A41" s="282" t="s">
        <v>47</v>
      </c>
      <c r="B41" s="283" t="s">
        <v>48</v>
      </c>
      <c r="C41" s="286">
        <f>C5+C24+C31+C38</f>
        <v>29600.26</v>
      </c>
      <c r="D41" s="286">
        <f>D5+D24+D31+D38</f>
        <v>28027.85</v>
      </c>
      <c r="E41" s="286">
        <f>E5+E24+E31+E38</f>
        <v>3042.12</v>
      </c>
      <c r="F41" s="286">
        <f>F5+F24+F31+F38</f>
        <v>2587.77</v>
      </c>
      <c r="G41" s="286">
        <f>G5+G24+G31+G38</f>
        <v>28482.2</v>
      </c>
      <c r="H41" s="273"/>
    </row>
  </sheetData>
  <mergeCells count="7">
    <mergeCell ref="A1:B1"/>
    <mergeCell ref="A2:H2"/>
    <mergeCell ref="D3:G3"/>
    <mergeCell ref="A3:A4"/>
    <mergeCell ref="B3:B4"/>
    <mergeCell ref="C3:C4"/>
    <mergeCell ref="H3:H4"/>
  </mergeCells>
  <pageMargins left="0.75" right="0.75" top="1" bottom="1" header="0.5" footer="0.5"/>
  <pageSetup paperSize="9" scale="4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47"/>
  <sheetViews>
    <sheetView zoomScale="85" zoomScaleNormal="85" topLeftCell="C1" workbookViewId="0">
      <selection activeCell="E16" sqref="E16"/>
    </sheetView>
  </sheetViews>
  <sheetFormatPr defaultColWidth="9" defaultRowHeight="14.25"/>
  <cols>
    <col min="1" max="1" width="22.375" style="19" customWidth="1"/>
    <col min="2" max="2" width="29.375" style="20" customWidth="1"/>
    <col min="3" max="3" width="39.375" style="21" customWidth="1"/>
    <col min="4" max="4" width="18.3916666666667" style="22" customWidth="1"/>
    <col min="5" max="5" width="86.5" style="21" customWidth="1"/>
    <col min="6" max="6" width="12.625" style="19" customWidth="1"/>
    <col min="7" max="7" width="5" style="22" customWidth="1"/>
    <col min="8" max="8" width="4.75" style="22" customWidth="1"/>
    <col min="9" max="9" width="5.375" style="22" customWidth="1"/>
    <col min="10" max="11" width="6.625" style="22" customWidth="1"/>
    <col min="12" max="12" width="7.5" style="22" customWidth="1"/>
    <col min="13" max="13" width="7.875" style="22" customWidth="1"/>
    <col min="14" max="14" width="4.5" style="22" customWidth="1"/>
    <col min="15" max="15" width="5.75" style="22" customWidth="1"/>
    <col min="16" max="16" width="7.5" style="20" customWidth="1"/>
    <col min="17" max="17" width="6.375" style="22" customWidth="1"/>
    <col min="18" max="18" width="8.375" style="22" customWidth="1"/>
    <col min="19" max="19" width="6.375" style="22" customWidth="1"/>
    <col min="20" max="20" width="7.375" style="22" customWidth="1"/>
    <col min="21" max="21" width="5.125" style="22" customWidth="1"/>
    <col min="22" max="22" width="9.125" style="22" customWidth="1"/>
    <col min="23" max="23" width="7.5" style="22" customWidth="1"/>
    <col min="24" max="24" width="8.25" style="22" customWidth="1"/>
    <col min="25" max="25" width="22.25" style="21" customWidth="1"/>
  </cols>
  <sheetData>
    <row r="1" spans="1:2">
      <c r="A1" s="24" t="s">
        <v>49</v>
      </c>
      <c r="B1" s="22"/>
    </row>
    <row r="2" ht="22.5" spans="1:25">
      <c r="A2" s="25" t="s">
        <v>50</v>
      </c>
      <c r="B2" s="26"/>
      <c r="C2" s="27"/>
      <c r="D2" s="26"/>
      <c r="E2" s="27"/>
      <c r="F2" s="25"/>
      <c r="G2" s="26"/>
      <c r="H2" s="26"/>
      <c r="I2" s="26"/>
      <c r="J2" s="26"/>
      <c r="K2" s="26"/>
      <c r="L2" s="26"/>
      <c r="M2" s="26"/>
      <c r="N2" s="26"/>
      <c r="O2" s="26"/>
      <c r="P2" s="26"/>
      <c r="Q2" s="26"/>
      <c r="R2" s="26"/>
      <c r="S2" s="26"/>
      <c r="T2" s="26"/>
      <c r="U2" s="26"/>
      <c r="V2" s="26"/>
      <c r="W2" s="26"/>
      <c r="X2" s="26"/>
      <c r="Y2" s="27"/>
    </row>
    <row r="3" ht="21" customHeight="1" spans="1:25">
      <c r="A3" s="28"/>
      <c r="B3" s="29"/>
      <c r="C3" s="30"/>
      <c r="D3" s="31"/>
      <c r="E3" s="30"/>
      <c r="F3" s="32"/>
      <c r="G3" s="31"/>
      <c r="H3" s="31"/>
      <c r="I3" s="31"/>
      <c r="J3" s="31"/>
      <c r="K3" s="31"/>
      <c r="L3" s="31"/>
      <c r="M3" s="31"/>
      <c r="N3" s="31"/>
      <c r="O3" s="31"/>
      <c r="P3" s="31"/>
      <c r="Q3" s="76"/>
      <c r="R3" s="76"/>
      <c r="S3" s="76"/>
      <c r="T3" s="76"/>
      <c r="U3" s="76"/>
      <c r="V3" s="76"/>
      <c r="W3" s="76"/>
      <c r="X3" s="76" t="s">
        <v>51</v>
      </c>
      <c r="Y3" s="88"/>
    </row>
    <row r="4" s="1" customFormat="1" customHeight="1" spans="1:25">
      <c r="A4" s="33" t="s">
        <v>52</v>
      </c>
      <c r="B4" s="33" t="s">
        <v>53</v>
      </c>
      <c r="C4" s="33" t="s">
        <v>54</v>
      </c>
      <c r="D4" s="33" t="s">
        <v>55</v>
      </c>
      <c r="E4" s="33" t="s">
        <v>56</v>
      </c>
      <c r="F4" s="33" t="s">
        <v>57</v>
      </c>
      <c r="G4" s="34" t="s">
        <v>58</v>
      </c>
      <c r="H4" s="34"/>
      <c r="I4" s="33" t="s">
        <v>59</v>
      </c>
      <c r="J4" s="34" t="s">
        <v>60</v>
      </c>
      <c r="K4" s="34" t="s">
        <v>61</v>
      </c>
      <c r="L4" s="34" t="s">
        <v>62</v>
      </c>
      <c r="M4" s="34"/>
      <c r="N4" s="34" t="s">
        <v>63</v>
      </c>
      <c r="O4" s="34"/>
      <c r="P4" s="34" t="s">
        <v>64</v>
      </c>
      <c r="Q4" s="34"/>
      <c r="R4" s="34"/>
      <c r="S4" s="34"/>
      <c r="T4" s="34"/>
      <c r="U4" s="34"/>
      <c r="V4" s="34"/>
      <c r="W4" s="77" t="s">
        <v>65</v>
      </c>
      <c r="X4" s="77" t="s">
        <v>66</v>
      </c>
      <c r="Y4" s="77" t="s">
        <v>67</v>
      </c>
    </row>
    <row r="5" s="1" customFormat="1" ht="24" customHeight="1" spans="1:25">
      <c r="A5" s="35"/>
      <c r="B5" s="35"/>
      <c r="C5" s="35"/>
      <c r="D5" s="35"/>
      <c r="E5" s="35"/>
      <c r="F5" s="35"/>
      <c r="G5" s="34"/>
      <c r="H5" s="34"/>
      <c r="I5" s="35"/>
      <c r="J5" s="34"/>
      <c r="K5" s="34"/>
      <c r="L5" s="34"/>
      <c r="M5" s="34"/>
      <c r="N5" s="34"/>
      <c r="O5" s="34"/>
      <c r="P5" s="69" t="s">
        <v>68</v>
      </c>
      <c r="Q5" s="78" t="s">
        <v>69</v>
      </c>
      <c r="R5" s="78"/>
      <c r="S5" s="78"/>
      <c r="T5" s="78"/>
      <c r="U5" s="78"/>
      <c r="V5" s="77" t="s">
        <v>70</v>
      </c>
      <c r="W5" s="79"/>
      <c r="X5" s="79"/>
      <c r="Y5" s="79"/>
    </row>
    <row r="6" s="1" customFormat="1" ht="40.5" spans="1:25">
      <c r="A6" s="36"/>
      <c r="B6" s="36"/>
      <c r="C6" s="36"/>
      <c r="D6" s="36"/>
      <c r="E6" s="36"/>
      <c r="F6" s="36"/>
      <c r="G6" s="34" t="s">
        <v>71</v>
      </c>
      <c r="H6" s="34" t="s">
        <v>72</v>
      </c>
      <c r="I6" s="36"/>
      <c r="J6" s="34"/>
      <c r="K6" s="34"/>
      <c r="L6" s="34" t="s">
        <v>73</v>
      </c>
      <c r="M6" s="34" t="s">
        <v>74</v>
      </c>
      <c r="N6" s="34" t="s">
        <v>73</v>
      </c>
      <c r="O6" s="34" t="s">
        <v>74</v>
      </c>
      <c r="P6" s="72"/>
      <c r="Q6" s="80" t="s">
        <v>75</v>
      </c>
      <c r="R6" s="81" t="s">
        <v>76</v>
      </c>
      <c r="S6" s="81" t="s">
        <v>77</v>
      </c>
      <c r="T6" s="81" t="s">
        <v>78</v>
      </c>
      <c r="U6" s="81" t="s">
        <v>79</v>
      </c>
      <c r="V6" s="79"/>
      <c r="W6" s="82"/>
      <c r="X6" s="82"/>
      <c r="Y6" s="82"/>
    </row>
    <row r="7" ht="32.1" customHeight="1" spans="1:25">
      <c r="A7" s="135" t="s">
        <v>80</v>
      </c>
      <c r="B7" s="136"/>
      <c r="C7" s="137"/>
      <c r="D7" s="136"/>
      <c r="E7" s="136"/>
      <c r="F7" s="136">
        <f>F8+F62+F79+F130+F135+F141+F143+F146</f>
        <v>56</v>
      </c>
      <c r="G7" s="136"/>
      <c r="H7" s="136"/>
      <c r="I7" s="136"/>
      <c r="J7" s="136"/>
      <c r="K7" s="136"/>
      <c r="L7" s="136"/>
      <c r="M7" s="136"/>
      <c r="N7" s="136"/>
      <c r="O7" s="136"/>
      <c r="P7" s="136">
        <f t="shared" ref="P7:V7" si="0">P8+P62+P79+P130+P135+P141+P143+P146</f>
        <v>4526.5</v>
      </c>
      <c r="Q7" s="136">
        <f t="shared" si="0"/>
        <v>2634</v>
      </c>
      <c r="R7" s="136">
        <f t="shared" si="0"/>
        <v>611</v>
      </c>
      <c r="S7" s="136">
        <f t="shared" si="0"/>
        <v>335</v>
      </c>
      <c r="T7" s="136">
        <f t="shared" si="0"/>
        <v>1363</v>
      </c>
      <c r="U7" s="136">
        <f t="shared" si="0"/>
        <v>325</v>
      </c>
      <c r="V7" s="136">
        <f t="shared" si="0"/>
        <v>1892.5</v>
      </c>
      <c r="W7" s="164"/>
      <c r="X7" s="164"/>
      <c r="Y7" s="220"/>
    </row>
    <row r="8" s="123" customFormat="1" ht="30" customHeight="1" spans="1:25">
      <c r="A8" s="138" t="s">
        <v>81</v>
      </c>
      <c r="B8" s="139"/>
      <c r="C8" s="140"/>
      <c r="D8" s="141"/>
      <c r="E8" s="141"/>
      <c r="F8" s="139">
        <f>F9+F23+F28+F39+F47+F52+F58</f>
        <v>20</v>
      </c>
      <c r="G8" s="139"/>
      <c r="H8" s="139"/>
      <c r="I8" s="139"/>
      <c r="J8" s="139"/>
      <c r="K8" s="139"/>
      <c r="L8" s="139"/>
      <c r="M8" s="139"/>
      <c r="N8" s="139"/>
      <c r="O8" s="139"/>
      <c r="P8" s="139">
        <f t="shared" ref="P8:V8" si="1">P9+P23+P28+P39+P47+P52+P58</f>
        <v>2221</v>
      </c>
      <c r="Q8" s="139">
        <f t="shared" si="1"/>
        <v>1471</v>
      </c>
      <c r="R8" s="139">
        <f t="shared" si="1"/>
        <v>611</v>
      </c>
      <c r="S8" s="139">
        <f t="shared" si="1"/>
        <v>335</v>
      </c>
      <c r="T8" s="139">
        <f t="shared" si="1"/>
        <v>450</v>
      </c>
      <c r="U8" s="139">
        <f t="shared" si="1"/>
        <v>75</v>
      </c>
      <c r="V8" s="139">
        <f t="shared" si="1"/>
        <v>750</v>
      </c>
      <c r="W8" s="165"/>
      <c r="X8" s="165"/>
      <c r="Y8" s="221"/>
    </row>
    <row r="9" s="123" customFormat="1" ht="30" customHeight="1" spans="1:25">
      <c r="A9" s="142" t="s">
        <v>82</v>
      </c>
      <c r="B9" s="143"/>
      <c r="C9" s="144"/>
      <c r="D9" s="145"/>
      <c r="E9" s="145"/>
      <c r="F9" s="143">
        <f>F10+F11+F12+F13+F19+F22</f>
        <v>7</v>
      </c>
      <c r="G9" s="143">
        <f t="shared" ref="G9:V9" si="2">G10+G11+G12+G13+G19+G22</f>
        <v>0</v>
      </c>
      <c r="H9" s="143">
        <f t="shared" si="2"/>
        <v>0</v>
      </c>
      <c r="I9" s="143">
        <f t="shared" si="2"/>
        <v>0</v>
      </c>
      <c r="J9" s="143">
        <f t="shared" si="2"/>
        <v>0</v>
      </c>
      <c r="K9" s="143">
        <f t="shared" si="2"/>
        <v>0</v>
      </c>
      <c r="L9" s="143">
        <f t="shared" si="2"/>
        <v>0</v>
      </c>
      <c r="M9" s="143">
        <f t="shared" si="2"/>
        <v>0</v>
      </c>
      <c r="N9" s="143">
        <f t="shared" si="2"/>
        <v>0</v>
      </c>
      <c r="O9" s="143">
        <f t="shared" si="2"/>
        <v>0</v>
      </c>
      <c r="P9" s="143">
        <f t="shared" si="2"/>
        <v>715</v>
      </c>
      <c r="Q9" s="143">
        <f t="shared" si="2"/>
        <v>75</v>
      </c>
      <c r="R9" s="143">
        <f t="shared" si="2"/>
        <v>0</v>
      </c>
      <c r="S9" s="143">
        <f t="shared" si="2"/>
        <v>0</v>
      </c>
      <c r="T9" s="143">
        <f t="shared" si="2"/>
        <v>0</v>
      </c>
      <c r="U9" s="143">
        <f t="shared" si="2"/>
        <v>75</v>
      </c>
      <c r="V9" s="143">
        <f t="shared" si="2"/>
        <v>640</v>
      </c>
      <c r="W9" s="166"/>
      <c r="X9" s="166"/>
      <c r="Y9" s="222"/>
    </row>
    <row r="10" ht="30" customHeight="1" spans="1:25">
      <c r="A10" s="198" t="s">
        <v>83</v>
      </c>
      <c r="B10" s="199"/>
      <c r="C10" s="200"/>
      <c r="D10" s="201"/>
      <c r="E10" s="201"/>
      <c r="F10" s="202"/>
      <c r="G10" s="202"/>
      <c r="H10" s="202"/>
      <c r="I10" s="202"/>
      <c r="J10" s="202"/>
      <c r="K10" s="202"/>
      <c r="L10" s="202"/>
      <c r="M10" s="202"/>
      <c r="N10" s="202"/>
      <c r="O10" s="202"/>
      <c r="P10" s="202"/>
      <c r="Q10" s="202"/>
      <c r="R10" s="202"/>
      <c r="S10" s="202"/>
      <c r="T10" s="202"/>
      <c r="U10" s="202"/>
      <c r="V10" s="202"/>
      <c r="W10" s="218"/>
      <c r="X10" s="218"/>
      <c r="Y10" s="223"/>
    </row>
    <row r="11" ht="30" customHeight="1" spans="1:25">
      <c r="A11" s="198" t="s">
        <v>84</v>
      </c>
      <c r="B11" s="199"/>
      <c r="C11" s="200"/>
      <c r="D11" s="201"/>
      <c r="E11" s="201"/>
      <c r="F11" s="202"/>
      <c r="G11" s="203"/>
      <c r="H11" s="203"/>
      <c r="I11" s="203"/>
      <c r="J11" s="203"/>
      <c r="K11" s="203"/>
      <c r="L11" s="203"/>
      <c r="M11" s="203"/>
      <c r="N11" s="203"/>
      <c r="O11" s="214"/>
      <c r="P11" s="214">
        <f>Q11+V11</f>
        <v>0</v>
      </c>
      <c r="Q11" s="214">
        <f>SUM(R11:U11)</f>
        <v>0</v>
      </c>
      <c r="R11" s="214"/>
      <c r="S11" s="214"/>
      <c r="T11" s="214"/>
      <c r="U11" s="214"/>
      <c r="V11" s="214"/>
      <c r="W11" s="218"/>
      <c r="X11" s="218"/>
      <c r="Y11" s="223"/>
    </row>
    <row r="12" ht="30" customHeight="1" spans="1:25">
      <c r="A12" s="198" t="s">
        <v>85</v>
      </c>
      <c r="B12" s="199"/>
      <c r="C12" s="200"/>
      <c r="D12" s="201"/>
      <c r="E12" s="201"/>
      <c r="F12" s="202"/>
      <c r="G12" s="203"/>
      <c r="H12" s="203"/>
      <c r="I12" s="203"/>
      <c r="J12" s="203"/>
      <c r="K12" s="203"/>
      <c r="L12" s="203"/>
      <c r="M12" s="203"/>
      <c r="N12" s="203"/>
      <c r="O12" s="214"/>
      <c r="P12" s="214">
        <f>Q12+V12</f>
        <v>0</v>
      </c>
      <c r="Q12" s="214">
        <f>SUM(R12:U12)</f>
        <v>0</v>
      </c>
      <c r="R12" s="214"/>
      <c r="S12" s="214"/>
      <c r="T12" s="214"/>
      <c r="U12" s="214"/>
      <c r="V12" s="214"/>
      <c r="W12" s="218"/>
      <c r="X12" s="218"/>
      <c r="Y12" s="223"/>
    </row>
    <row r="13" ht="30" customHeight="1" spans="1:25">
      <c r="A13" s="198" t="s">
        <v>86</v>
      </c>
      <c r="B13" s="199"/>
      <c r="C13" s="200"/>
      <c r="D13" s="201"/>
      <c r="E13" s="201"/>
      <c r="F13" s="202">
        <f>SUM(F14:F18)</f>
        <v>5</v>
      </c>
      <c r="G13" s="202"/>
      <c r="H13" s="202"/>
      <c r="I13" s="202"/>
      <c r="J13" s="202"/>
      <c r="K13" s="202"/>
      <c r="L13" s="202"/>
      <c r="M13" s="202"/>
      <c r="N13" s="202"/>
      <c r="O13" s="202"/>
      <c r="P13" s="202">
        <f t="shared" ref="P13:V13" si="3">SUM(P14:P18)</f>
        <v>640</v>
      </c>
      <c r="Q13" s="202">
        <f t="shared" si="3"/>
        <v>0</v>
      </c>
      <c r="R13" s="202">
        <f t="shared" si="3"/>
        <v>0</v>
      </c>
      <c r="S13" s="202">
        <f t="shared" si="3"/>
        <v>0</v>
      </c>
      <c r="T13" s="202">
        <f t="shared" si="3"/>
        <v>0</v>
      </c>
      <c r="U13" s="202">
        <f t="shared" si="3"/>
        <v>0</v>
      </c>
      <c r="V13" s="202">
        <f t="shared" si="3"/>
        <v>640</v>
      </c>
      <c r="W13" s="218"/>
      <c r="X13" s="218"/>
      <c r="Y13" s="223"/>
    </row>
    <row r="14" s="193" customFormat="1" ht="112.5" spans="1:25">
      <c r="A14" s="204">
        <v>1</v>
      </c>
      <c r="B14" s="205" t="s">
        <v>87</v>
      </c>
      <c r="C14" s="206" t="s">
        <v>88</v>
      </c>
      <c r="D14" s="205" t="s">
        <v>89</v>
      </c>
      <c r="E14" s="206" t="s">
        <v>90</v>
      </c>
      <c r="F14" s="205">
        <v>1</v>
      </c>
      <c r="G14" s="205" t="s">
        <v>91</v>
      </c>
      <c r="H14" s="205" t="s">
        <v>92</v>
      </c>
      <c r="I14" s="205" t="s">
        <v>93</v>
      </c>
      <c r="J14" s="205" t="s">
        <v>94</v>
      </c>
      <c r="K14" s="205" t="s">
        <v>94</v>
      </c>
      <c r="L14" s="205">
        <v>18</v>
      </c>
      <c r="M14" s="204">
        <v>26</v>
      </c>
      <c r="N14" s="204">
        <v>71</v>
      </c>
      <c r="O14" s="204">
        <v>158</v>
      </c>
      <c r="P14" s="204">
        <v>60</v>
      </c>
      <c r="Q14" s="204"/>
      <c r="R14" s="204"/>
      <c r="S14" s="204"/>
      <c r="T14" s="204"/>
      <c r="U14" s="204"/>
      <c r="V14" s="204">
        <v>60</v>
      </c>
      <c r="W14" s="205" t="s">
        <v>95</v>
      </c>
      <c r="X14" s="205" t="s">
        <v>95</v>
      </c>
      <c r="Y14" s="206" t="s">
        <v>96</v>
      </c>
    </row>
    <row r="15" s="193" customFormat="1" ht="131.25" spans="1:25">
      <c r="A15" s="204">
        <v>2</v>
      </c>
      <c r="B15" s="205" t="s">
        <v>97</v>
      </c>
      <c r="C15" s="206" t="s">
        <v>98</v>
      </c>
      <c r="D15" s="205" t="s">
        <v>89</v>
      </c>
      <c r="E15" s="206" t="s">
        <v>99</v>
      </c>
      <c r="F15" s="205">
        <v>1</v>
      </c>
      <c r="G15" s="205" t="s">
        <v>100</v>
      </c>
      <c r="H15" s="205" t="s">
        <v>101</v>
      </c>
      <c r="I15" s="205" t="s">
        <v>93</v>
      </c>
      <c r="J15" s="204" t="s">
        <v>93</v>
      </c>
      <c r="K15" s="205" t="s">
        <v>94</v>
      </c>
      <c r="L15" s="205">
        <v>52</v>
      </c>
      <c r="M15" s="204">
        <v>130</v>
      </c>
      <c r="N15" s="204">
        <v>130</v>
      </c>
      <c r="O15" s="204">
        <v>215</v>
      </c>
      <c r="P15" s="204">
        <v>240</v>
      </c>
      <c r="Q15" s="204"/>
      <c r="R15" s="204"/>
      <c r="S15" s="204"/>
      <c r="T15" s="204"/>
      <c r="U15" s="204"/>
      <c r="V15" s="204">
        <v>240</v>
      </c>
      <c r="W15" s="205" t="s">
        <v>95</v>
      </c>
      <c r="X15" s="205" t="s">
        <v>95</v>
      </c>
      <c r="Y15" s="206" t="s">
        <v>96</v>
      </c>
    </row>
    <row r="16" s="193" customFormat="1" ht="318.75" spans="1:25">
      <c r="A16" s="204">
        <v>3</v>
      </c>
      <c r="B16" s="205" t="s">
        <v>102</v>
      </c>
      <c r="C16" s="206" t="s">
        <v>103</v>
      </c>
      <c r="D16" s="205" t="s">
        <v>89</v>
      </c>
      <c r="E16" s="206" t="s">
        <v>104</v>
      </c>
      <c r="F16" s="205">
        <v>1</v>
      </c>
      <c r="G16" s="205" t="s">
        <v>100</v>
      </c>
      <c r="H16" s="205" t="s">
        <v>105</v>
      </c>
      <c r="I16" s="205" t="s">
        <v>94</v>
      </c>
      <c r="J16" s="204" t="s">
        <v>93</v>
      </c>
      <c r="K16" s="205" t="s">
        <v>94</v>
      </c>
      <c r="L16" s="205">
        <v>55</v>
      </c>
      <c r="M16" s="204">
        <v>137</v>
      </c>
      <c r="N16" s="204">
        <v>150</v>
      </c>
      <c r="O16" s="204">
        <v>265</v>
      </c>
      <c r="P16" s="204">
        <v>200</v>
      </c>
      <c r="Q16" s="204"/>
      <c r="R16" s="204"/>
      <c r="S16" s="204"/>
      <c r="T16" s="204"/>
      <c r="U16" s="204"/>
      <c r="V16" s="204">
        <v>200</v>
      </c>
      <c r="W16" s="205" t="s">
        <v>95</v>
      </c>
      <c r="X16" s="205" t="s">
        <v>95</v>
      </c>
      <c r="Y16" s="206" t="s">
        <v>96</v>
      </c>
    </row>
    <row r="17" s="193" customFormat="1" ht="262.5" spans="1:25">
      <c r="A17" s="204">
        <v>4</v>
      </c>
      <c r="B17" s="205" t="s">
        <v>106</v>
      </c>
      <c r="C17" s="206" t="s">
        <v>107</v>
      </c>
      <c r="D17" s="205" t="s">
        <v>89</v>
      </c>
      <c r="E17" s="206" t="s">
        <v>108</v>
      </c>
      <c r="F17" s="205">
        <v>1</v>
      </c>
      <c r="G17" s="205" t="s">
        <v>109</v>
      </c>
      <c r="H17" s="205" t="s">
        <v>110</v>
      </c>
      <c r="I17" s="205" t="s">
        <v>94</v>
      </c>
      <c r="J17" s="205" t="s">
        <v>94</v>
      </c>
      <c r="K17" s="205" t="s">
        <v>94</v>
      </c>
      <c r="L17" s="205">
        <v>110</v>
      </c>
      <c r="M17" s="204">
        <v>186</v>
      </c>
      <c r="N17" s="204">
        <v>300</v>
      </c>
      <c r="O17" s="204">
        <v>525</v>
      </c>
      <c r="P17" s="204">
        <v>80</v>
      </c>
      <c r="Q17" s="204"/>
      <c r="R17" s="204"/>
      <c r="S17" s="204"/>
      <c r="T17" s="204"/>
      <c r="U17" s="204"/>
      <c r="V17" s="204">
        <v>80</v>
      </c>
      <c r="W17" s="205" t="s">
        <v>95</v>
      </c>
      <c r="X17" s="205" t="s">
        <v>95</v>
      </c>
      <c r="Y17" s="206" t="s">
        <v>96</v>
      </c>
    </row>
    <row r="18" s="193" customFormat="1" ht="150" spans="1:25">
      <c r="A18" s="204">
        <v>5</v>
      </c>
      <c r="B18" s="205" t="s">
        <v>111</v>
      </c>
      <c r="C18" s="206" t="s">
        <v>112</v>
      </c>
      <c r="D18" s="205" t="s">
        <v>89</v>
      </c>
      <c r="E18" s="206" t="s">
        <v>113</v>
      </c>
      <c r="F18" s="205">
        <v>1</v>
      </c>
      <c r="G18" s="205" t="s">
        <v>114</v>
      </c>
      <c r="H18" s="205" t="s">
        <v>115</v>
      </c>
      <c r="I18" s="205" t="s">
        <v>93</v>
      </c>
      <c r="J18" s="204" t="s">
        <v>93</v>
      </c>
      <c r="K18" s="205" t="s">
        <v>94</v>
      </c>
      <c r="L18" s="205">
        <v>45</v>
      </c>
      <c r="M18" s="204">
        <v>113</v>
      </c>
      <c r="N18" s="204">
        <v>150</v>
      </c>
      <c r="O18" s="204">
        <v>375</v>
      </c>
      <c r="P18" s="204">
        <v>60</v>
      </c>
      <c r="Q18" s="204"/>
      <c r="R18" s="204"/>
      <c r="S18" s="204"/>
      <c r="T18" s="204"/>
      <c r="U18" s="204"/>
      <c r="V18" s="204">
        <v>60</v>
      </c>
      <c r="W18" s="205" t="s">
        <v>95</v>
      </c>
      <c r="X18" s="205" t="s">
        <v>95</v>
      </c>
      <c r="Y18" s="206" t="s">
        <v>96</v>
      </c>
    </row>
    <row r="19" ht="30" customHeight="1" spans="1:25">
      <c r="A19" s="198" t="s">
        <v>116</v>
      </c>
      <c r="B19" s="199"/>
      <c r="C19" s="200"/>
      <c r="D19" s="201"/>
      <c r="E19" s="201"/>
      <c r="F19" s="202">
        <f>SUM(F20:F21)</f>
        <v>2</v>
      </c>
      <c r="G19" s="202"/>
      <c r="H19" s="202"/>
      <c r="I19" s="202"/>
      <c r="J19" s="202"/>
      <c r="K19" s="202"/>
      <c r="L19" s="202"/>
      <c r="M19" s="202"/>
      <c r="N19" s="202"/>
      <c r="O19" s="202"/>
      <c r="P19" s="202">
        <f t="shared" ref="P19:V19" si="4">SUM(P20:P21)</f>
        <v>75</v>
      </c>
      <c r="Q19" s="202">
        <f t="shared" si="4"/>
        <v>75</v>
      </c>
      <c r="R19" s="202">
        <f t="shared" si="4"/>
        <v>0</v>
      </c>
      <c r="S19" s="202">
        <f t="shared" si="4"/>
        <v>0</v>
      </c>
      <c r="T19" s="202">
        <f t="shared" si="4"/>
        <v>0</v>
      </c>
      <c r="U19" s="202">
        <f t="shared" si="4"/>
        <v>75</v>
      </c>
      <c r="V19" s="202">
        <f t="shared" si="4"/>
        <v>0</v>
      </c>
      <c r="W19" s="218"/>
      <c r="X19" s="218"/>
      <c r="Y19" s="223"/>
    </row>
    <row r="20" s="194" customFormat="1" ht="75" spans="1:25">
      <c r="A20" s="207" t="s">
        <v>117</v>
      </c>
      <c r="B20" s="204" t="s">
        <v>118</v>
      </c>
      <c r="C20" s="208" t="s">
        <v>119</v>
      </c>
      <c r="D20" s="204" t="s">
        <v>89</v>
      </c>
      <c r="E20" s="208" t="s">
        <v>120</v>
      </c>
      <c r="F20" s="204">
        <v>1</v>
      </c>
      <c r="G20" s="204" t="s">
        <v>114</v>
      </c>
      <c r="H20" s="204" t="s">
        <v>115</v>
      </c>
      <c r="I20" s="204" t="s">
        <v>93</v>
      </c>
      <c r="J20" s="204" t="s">
        <v>93</v>
      </c>
      <c r="K20" s="204" t="s">
        <v>94</v>
      </c>
      <c r="L20" s="204">
        <v>160</v>
      </c>
      <c r="M20" s="204">
        <v>330</v>
      </c>
      <c r="N20" s="204">
        <v>3000</v>
      </c>
      <c r="O20" s="204">
        <v>9000</v>
      </c>
      <c r="P20" s="204">
        <v>20</v>
      </c>
      <c r="Q20" s="204">
        <v>20</v>
      </c>
      <c r="R20" s="204"/>
      <c r="S20" s="204"/>
      <c r="T20" s="204"/>
      <c r="U20" s="204">
        <v>20</v>
      </c>
      <c r="V20" s="204"/>
      <c r="W20" s="204" t="s">
        <v>121</v>
      </c>
      <c r="X20" s="204" t="s">
        <v>121</v>
      </c>
      <c r="Y20" s="208" t="s">
        <v>122</v>
      </c>
    </row>
    <row r="21" s="194" customFormat="1" ht="112.5" spans="1:25">
      <c r="A21" s="207" t="s">
        <v>123</v>
      </c>
      <c r="B21" s="204" t="s">
        <v>124</v>
      </c>
      <c r="C21" s="208" t="s">
        <v>125</v>
      </c>
      <c r="D21" s="204" t="s">
        <v>89</v>
      </c>
      <c r="E21" s="209" t="s">
        <v>126</v>
      </c>
      <c r="F21" s="204">
        <v>1</v>
      </c>
      <c r="G21" s="204" t="s">
        <v>127</v>
      </c>
      <c r="H21" s="204" t="s">
        <v>128</v>
      </c>
      <c r="I21" s="204" t="s">
        <v>94</v>
      </c>
      <c r="J21" s="204" t="s">
        <v>94</v>
      </c>
      <c r="K21" s="204" t="s">
        <v>94</v>
      </c>
      <c r="L21" s="204">
        <v>105</v>
      </c>
      <c r="M21" s="204">
        <v>224</v>
      </c>
      <c r="N21" s="204">
        <v>130</v>
      </c>
      <c r="O21" s="204">
        <v>280</v>
      </c>
      <c r="P21" s="204">
        <v>55</v>
      </c>
      <c r="Q21" s="204">
        <v>55</v>
      </c>
      <c r="R21" s="204"/>
      <c r="S21" s="204"/>
      <c r="T21" s="204"/>
      <c r="U21" s="204">
        <v>55</v>
      </c>
      <c r="V21" s="204"/>
      <c r="W21" s="204" t="s">
        <v>121</v>
      </c>
      <c r="X21" s="204" t="s">
        <v>121</v>
      </c>
      <c r="Y21" s="208" t="s">
        <v>122</v>
      </c>
    </row>
    <row r="22" ht="30" customHeight="1" spans="1:25">
      <c r="A22" s="198" t="s">
        <v>129</v>
      </c>
      <c r="B22" s="199"/>
      <c r="C22" s="200"/>
      <c r="D22" s="201"/>
      <c r="E22" s="201"/>
      <c r="F22" s="202"/>
      <c r="G22" s="203"/>
      <c r="H22" s="203"/>
      <c r="I22" s="203"/>
      <c r="J22" s="203"/>
      <c r="K22" s="203"/>
      <c r="L22" s="203"/>
      <c r="M22" s="203"/>
      <c r="N22" s="203"/>
      <c r="O22" s="203"/>
      <c r="P22" s="203">
        <f>Q22+V22</f>
        <v>0</v>
      </c>
      <c r="Q22" s="203">
        <f>SUM(R22:U22)</f>
        <v>0</v>
      </c>
      <c r="R22" s="203"/>
      <c r="S22" s="214"/>
      <c r="T22" s="214"/>
      <c r="U22" s="214"/>
      <c r="V22" s="214"/>
      <c r="W22" s="218"/>
      <c r="X22" s="218"/>
      <c r="Y22" s="223"/>
    </row>
    <row r="23" ht="30" customHeight="1" spans="1:25">
      <c r="A23" s="142" t="s">
        <v>130</v>
      </c>
      <c r="B23" s="151"/>
      <c r="C23" s="152"/>
      <c r="D23" s="153"/>
      <c r="E23" s="153"/>
      <c r="F23" s="143">
        <f>F24+F25+F26+F27</f>
        <v>0</v>
      </c>
      <c r="G23" s="143"/>
      <c r="H23" s="143"/>
      <c r="I23" s="143"/>
      <c r="J23" s="143"/>
      <c r="K23" s="143"/>
      <c r="L23" s="143"/>
      <c r="M23" s="143"/>
      <c r="N23" s="143"/>
      <c r="O23" s="143"/>
      <c r="P23" s="143">
        <f t="shared" ref="P23:V23" si="5">P24+P25+P26+P27</f>
        <v>0</v>
      </c>
      <c r="Q23" s="143">
        <f t="shared" si="5"/>
        <v>0</v>
      </c>
      <c r="R23" s="143">
        <f t="shared" si="5"/>
        <v>0</v>
      </c>
      <c r="S23" s="143">
        <f t="shared" si="5"/>
        <v>0</v>
      </c>
      <c r="T23" s="143">
        <f t="shared" si="5"/>
        <v>0</v>
      </c>
      <c r="U23" s="143">
        <f t="shared" si="5"/>
        <v>0</v>
      </c>
      <c r="V23" s="143">
        <f t="shared" si="5"/>
        <v>0</v>
      </c>
      <c r="W23" s="167"/>
      <c r="X23" s="167"/>
      <c r="Y23" s="183"/>
    </row>
    <row r="24" ht="30" customHeight="1" spans="1:25">
      <c r="A24" s="198" t="s">
        <v>131</v>
      </c>
      <c r="B24" s="199"/>
      <c r="C24" s="200"/>
      <c r="D24" s="201"/>
      <c r="E24" s="201"/>
      <c r="F24" s="202"/>
      <c r="G24" s="203"/>
      <c r="H24" s="203"/>
      <c r="I24" s="203"/>
      <c r="J24" s="203"/>
      <c r="K24" s="203"/>
      <c r="L24" s="203"/>
      <c r="M24" s="203"/>
      <c r="N24" s="203"/>
      <c r="O24" s="203"/>
      <c r="P24" s="203">
        <f t="shared" ref="P24:P27" si="6">Q24+V24</f>
        <v>0</v>
      </c>
      <c r="Q24" s="203">
        <f t="shared" ref="Q24:Q27" si="7">SUM(R24:U24)</f>
        <v>0</v>
      </c>
      <c r="R24" s="203"/>
      <c r="S24" s="203"/>
      <c r="T24" s="214"/>
      <c r="U24" s="214"/>
      <c r="V24" s="214"/>
      <c r="W24" s="218"/>
      <c r="X24" s="218"/>
      <c r="Y24" s="223"/>
    </row>
    <row r="25" ht="30" customHeight="1" spans="1:25">
      <c r="A25" s="198" t="s">
        <v>132</v>
      </c>
      <c r="B25" s="199"/>
      <c r="C25" s="200"/>
      <c r="D25" s="201"/>
      <c r="E25" s="201"/>
      <c r="F25" s="202"/>
      <c r="G25" s="203"/>
      <c r="H25" s="203"/>
      <c r="I25" s="203"/>
      <c r="J25" s="203"/>
      <c r="K25" s="203"/>
      <c r="L25" s="203"/>
      <c r="M25" s="203"/>
      <c r="N25" s="203"/>
      <c r="O25" s="203"/>
      <c r="P25" s="203">
        <f t="shared" si="6"/>
        <v>0</v>
      </c>
      <c r="Q25" s="203">
        <f t="shared" si="7"/>
        <v>0</v>
      </c>
      <c r="R25" s="203"/>
      <c r="S25" s="203"/>
      <c r="T25" s="214"/>
      <c r="U25" s="214"/>
      <c r="V25" s="214"/>
      <c r="W25" s="218"/>
      <c r="X25" s="218"/>
      <c r="Y25" s="223"/>
    </row>
    <row r="26" ht="30" customHeight="1" spans="1:25">
      <c r="A26" s="198" t="s">
        <v>133</v>
      </c>
      <c r="B26" s="199"/>
      <c r="C26" s="200"/>
      <c r="D26" s="201"/>
      <c r="E26" s="201"/>
      <c r="F26" s="202"/>
      <c r="G26" s="203"/>
      <c r="H26" s="203"/>
      <c r="I26" s="203"/>
      <c r="J26" s="203"/>
      <c r="K26" s="203"/>
      <c r="L26" s="203"/>
      <c r="M26" s="203"/>
      <c r="N26" s="203"/>
      <c r="O26" s="203"/>
      <c r="P26" s="203">
        <f t="shared" si="6"/>
        <v>0</v>
      </c>
      <c r="Q26" s="203">
        <f t="shared" si="7"/>
        <v>0</v>
      </c>
      <c r="R26" s="203"/>
      <c r="S26" s="203"/>
      <c r="T26" s="214"/>
      <c r="U26" s="214"/>
      <c r="V26" s="214"/>
      <c r="W26" s="218"/>
      <c r="X26" s="218"/>
      <c r="Y26" s="223"/>
    </row>
    <row r="27" ht="30" customHeight="1" spans="1:25">
      <c r="A27" s="198" t="s">
        <v>134</v>
      </c>
      <c r="B27" s="199"/>
      <c r="C27" s="200"/>
      <c r="D27" s="201"/>
      <c r="E27" s="201"/>
      <c r="F27" s="202"/>
      <c r="G27" s="203"/>
      <c r="H27" s="203"/>
      <c r="I27" s="203"/>
      <c r="J27" s="203"/>
      <c r="K27" s="203"/>
      <c r="L27" s="203"/>
      <c r="M27" s="203"/>
      <c r="N27" s="203"/>
      <c r="O27" s="203"/>
      <c r="P27" s="203">
        <f t="shared" si="6"/>
        <v>0</v>
      </c>
      <c r="Q27" s="203">
        <f t="shared" si="7"/>
        <v>0</v>
      </c>
      <c r="R27" s="203"/>
      <c r="S27" s="203"/>
      <c r="T27" s="214"/>
      <c r="U27" s="214"/>
      <c r="V27" s="214"/>
      <c r="W27" s="218"/>
      <c r="X27" s="218"/>
      <c r="Y27" s="223"/>
    </row>
    <row r="28" ht="30" customHeight="1" spans="1:25">
      <c r="A28" s="142" t="s">
        <v>135</v>
      </c>
      <c r="B28" s="151"/>
      <c r="C28" s="152"/>
      <c r="D28" s="153"/>
      <c r="E28" s="153"/>
      <c r="F28" s="143">
        <f>F29+F31</f>
        <v>8</v>
      </c>
      <c r="G28" s="143"/>
      <c r="H28" s="143"/>
      <c r="I28" s="143"/>
      <c r="J28" s="143"/>
      <c r="K28" s="143"/>
      <c r="L28" s="143"/>
      <c r="M28" s="143"/>
      <c r="N28" s="143"/>
      <c r="O28" s="143"/>
      <c r="P28" s="143">
        <f t="shared" ref="P28:V28" si="8">P29+P31</f>
        <v>1021</v>
      </c>
      <c r="Q28" s="143">
        <f t="shared" si="8"/>
        <v>1021</v>
      </c>
      <c r="R28" s="143">
        <f t="shared" si="8"/>
        <v>611</v>
      </c>
      <c r="S28" s="143">
        <f t="shared" si="8"/>
        <v>135</v>
      </c>
      <c r="T28" s="143">
        <f t="shared" si="8"/>
        <v>275</v>
      </c>
      <c r="U28" s="143">
        <f t="shared" si="8"/>
        <v>0</v>
      </c>
      <c r="V28" s="143">
        <f t="shared" si="8"/>
        <v>0</v>
      </c>
      <c r="W28" s="167"/>
      <c r="X28" s="167"/>
      <c r="Y28" s="183"/>
    </row>
    <row r="29" ht="30" customHeight="1" spans="1:25">
      <c r="A29" s="198" t="s">
        <v>136</v>
      </c>
      <c r="B29" s="199"/>
      <c r="C29" s="200"/>
      <c r="D29" s="201"/>
      <c r="E29" s="201"/>
      <c r="F29" s="202">
        <f>SUM(F30:F30)</f>
        <v>1</v>
      </c>
      <c r="G29" s="202"/>
      <c r="H29" s="202"/>
      <c r="I29" s="202"/>
      <c r="J29" s="202"/>
      <c r="K29" s="202"/>
      <c r="L29" s="202"/>
      <c r="M29" s="202"/>
      <c r="N29" s="202"/>
      <c r="O29" s="202"/>
      <c r="P29" s="202">
        <f t="shared" ref="P29:V29" si="9">SUM(P30:P30)</f>
        <v>35</v>
      </c>
      <c r="Q29" s="202">
        <f t="shared" si="9"/>
        <v>35</v>
      </c>
      <c r="R29" s="202">
        <f t="shared" si="9"/>
        <v>35</v>
      </c>
      <c r="S29" s="202">
        <f t="shared" si="9"/>
        <v>0</v>
      </c>
      <c r="T29" s="202">
        <f t="shared" si="9"/>
        <v>0</v>
      </c>
      <c r="U29" s="202">
        <f t="shared" si="9"/>
        <v>0</v>
      </c>
      <c r="V29" s="202">
        <f t="shared" si="9"/>
        <v>0</v>
      </c>
      <c r="W29" s="218"/>
      <c r="X29" s="218"/>
      <c r="Y29" s="223"/>
    </row>
    <row r="30" s="9" customFormat="1" ht="145" customHeight="1" spans="1:25">
      <c r="A30" s="204">
        <v>8</v>
      </c>
      <c r="B30" s="207" t="s">
        <v>137</v>
      </c>
      <c r="C30" s="209" t="s">
        <v>138</v>
      </c>
      <c r="D30" s="205" t="s">
        <v>89</v>
      </c>
      <c r="E30" s="209" t="s">
        <v>139</v>
      </c>
      <c r="F30" s="204">
        <v>1</v>
      </c>
      <c r="G30" s="207" t="s">
        <v>140</v>
      </c>
      <c r="H30" s="207" t="s">
        <v>141</v>
      </c>
      <c r="I30" s="205" t="s">
        <v>94</v>
      </c>
      <c r="J30" s="205" t="s">
        <v>93</v>
      </c>
      <c r="K30" s="204" t="s">
        <v>94</v>
      </c>
      <c r="L30" s="205">
        <v>200</v>
      </c>
      <c r="M30" s="204">
        <v>450</v>
      </c>
      <c r="N30" s="204">
        <v>200</v>
      </c>
      <c r="O30" s="204">
        <v>450</v>
      </c>
      <c r="P30" s="204">
        <v>35</v>
      </c>
      <c r="Q30" s="204">
        <v>35</v>
      </c>
      <c r="R30" s="204">
        <v>35</v>
      </c>
      <c r="S30" s="204"/>
      <c r="T30" s="204"/>
      <c r="U30" s="204"/>
      <c r="V30" s="204"/>
      <c r="W30" s="207" t="s">
        <v>142</v>
      </c>
      <c r="X30" s="207" t="s">
        <v>142</v>
      </c>
      <c r="Y30" s="209" t="s">
        <v>143</v>
      </c>
    </row>
    <row r="31" ht="30" customHeight="1" spans="1:25">
      <c r="A31" s="198" t="s">
        <v>144</v>
      </c>
      <c r="B31" s="199"/>
      <c r="C31" s="200"/>
      <c r="D31" s="201"/>
      <c r="E31" s="201"/>
      <c r="F31" s="202">
        <f>SUM(F32:F38)</f>
        <v>7</v>
      </c>
      <c r="G31" s="202"/>
      <c r="H31" s="202"/>
      <c r="I31" s="202"/>
      <c r="J31" s="202"/>
      <c r="K31" s="202"/>
      <c r="L31" s="202"/>
      <c r="M31" s="202"/>
      <c r="N31" s="202"/>
      <c r="O31" s="202"/>
      <c r="P31" s="202">
        <f t="shared" ref="P31:V31" si="10">SUM(P32:P38)</f>
        <v>986</v>
      </c>
      <c r="Q31" s="202">
        <f t="shared" si="10"/>
        <v>986</v>
      </c>
      <c r="R31" s="202">
        <f t="shared" si="10"/>
        <v>576</v>
      </c>
      <c r="S31" s="202">
        <f t="shared" si="10"/>
        <v>135</v>
      </c>
      <c r="T31" s="202">
        <f t="shared" si="10"/>
        <v>275</v>
      </c>
      <c r="U31" s="202">
        <f t="shared" si="10"/>
        <v>0</v>
      </c>
      <c r="V31" s="202">
        <f t="shared" si="10"/>
        <v>0</v>
      </c>
      <c r="W31" s="218"/>
      <c r="X31" s="218"/>
      <c r="Y31" s="223"/>
    </row>
    <row r="32" s="194" customFormat="1" ht="112.5" spans="1:25">
      <c r="A32" s="204">
        <v>9</v>
      </c>
      <c r="B32" s="207" t="s">
        <v>145</v>
      </c>
      <c r="C32" s="208" t="s">
        <v>146</v>
      </c>
      <c r="D32" s="204" t="s">
        <v>89</v>
      </c>
      <c r="E32" s="208" t="s">
        <v>147</v>
      </c>
      <c r="F32" s="204">
        <v>1</v>
      </c>
      <c r="G32" s="204" t="s">
        <v>148</v>
      </c>
      <c r="H32" s="204" t="s">
        <v>149</v>
      </c>
      <c r="I32" s="204" t="s">
        <v>94</v>
      </c>
      <c r="J32" s="204" t="s">
        <v>93</v>
      </c>
      <c r="K32" s="204" t="s">
        <v>94</v>
      </c>
      <c r="L32" s="204">
        <v>114</v>
      </c>
      <c r="M32" s="204">
        <v>285</v>
      </c>
      <c r="N32" s="204">
        <v>175</v>
      </c>
      <c r="O32" s="204">
        <v>385</v>
      </c>
      <c r="P32" s="204">
        <v>65</v>
      </c>
      <c r="Q32" s="204">
        <v>65</v>
      </c>
      <c r="R32" s="204"/>
      <c r="S32" s="204"/>
      <c r="T32" s="204">
        <v>65</v>
      </c>
      <c r="U32" s="204"/>
      <c r="V32" s="204"/>
      <c r="W32" s="204" t="s">
        <v>150</v>
      </c>
      <c r="X32" s="204" t="s">
        <v>121</v>
      </c>
      <c r="Y32" s="208" t="s">
        <v>151</v>
      </c>
    </row>
    <row r="33" s="194" customFormat="1" ht="112.5" spans="1:25">
      <c r="A33" s="204">
        <v>10</v>
      </c>
      <c r="B33" s="207" t="s">
        <v>152</v>
      </c>
      <c r="C33" s="210" t="s">
        <v>153</v>
      </c>
      <c r="D33" s="204" t="s">
        <v>89</v>
      </c>
      <c r="E33" s="209" t="s">
        <v>154</v>
      </c>
      <c r="F33" s="204">
        <v>1</v>
      </c>
      <c r="G33" s="207" t="s">
        <v>155</v>
      </c>
      <c r="H33" s="207" t="s">
        <v>156</v>
      </c>
      <c r="I33" s="204" t="s">
        <v>94</v>
      </c>
      <c r="J33" s="204" t="s">
        <v>94</v>
      </c>
      <c r="K33" s="204" t="s">
        <v>94</v>
      </c>
      <c r="L33" s="204">
        <v>120</v>
      </c>
      <c r="M33" s="204">
        <v>300</v>
      </c>
      <c r="N33" s="204">
        <v>147</v>
      </c>
      <c r="O33" s="204">
        <v>367</v>
      </c>
      <c r="P33" s="204">
        <v>100</v>
      </c>
      <c r="Q33" s="204">
        <v>100</v>
      </c>
      <c r="R33" s="204"/>
      <c r="S33" s="204"/>
      <c r="T33" s="204">
        <v>100</v>
      </c>
      <c r="U33" s="204"/>
      <c r="V33" s="204"/>
      <c r="W33" s="204" t="s">
        <v>157</v>
      </c>
      <c r="X33" s="204" t="s">
        <v>121</v>
      </c>
      <c r="Y33" s="208" t="s">
        <v>151</v>
      </c>
    </row>
    <row r="34" s="194" customFormat="1" ht="131.25" spans="1:25">
      <c r="A34" s="204">
        <v>11</v>
      </c>
      <c r="B34" s="207" t="s">
        <v>158</v>
      </c>
      <c r="C34" s="208" t="s">
        <v>159</v>
      </c>
      <c r="D34" s="204" t="s">
        <v>89</v>
      </c>
      <c r="E34" s="208" t="s">
        <v>160</v>
      </c>
      <c r="F34" s="204">
        <v>1</v>
      </c>
      <c r="G34" s="204" t="s">
        <v>148</v>
      </c>
      <c r="H34" s="204" t="s">
        <v>161</v>
      </c>
      <c r="I34" s="204" t="s">
        <v>94</v>
      </c>
      <c r="J34" s="204" t="s">
        <v>93</v>
      </c>
      <c r="K34" s="204" t="s">
        <v>94</v>
      </c>
      <c r="L34" s="204">
        <v>70</v>
      </c>
      <c r="M34" s="204">
        <v>185</v>
      </c>
      <c r="N34" s="204">
        <v>95</v>
      </c>
      <c r="O34" s="204">
        <v>237</v>
      </c>
      <c r="P34" s="204">
        <v>50</v>
      </c>
      <c r="Q34" s="204">
        <v>50</v>
      </c>
      <c r="R34" s="204"/>
      <c r="S34" s="204"/>
      <c r="T34" s="204">
        <v>50</v>
      </c>
      <c r="U34" s="204"/>
      <c r="V34" s="204"/>
      <c r="W34" s="204" t="s">
        <v>162</v>
      </c>
      <c r="X34" s="204" t="s">
        <v>121</v>
      </c>
      <c r="Y34" s="208" t="s">
        <v>151</v>
      </c>
    </row>
    <row r="35" s="194" customFormat="1" ht="112.5" spans="1:25">
      <c r="A35" s="204">
        <v>12</v>
      </c>
      <c r="B35" s="207" t="s">
        <v>163</v>
      </c>
      <c r="C35" s="209" t="s">
        <v>164</v>
      </c>
      <c r="D35" s="204" t="s">
        <v>89</v>
      </c>
      <c r="E35" s="209" t="s">
        <v>165</v>
      </c>
      <c r="F35" s="204">
        <v>1</v>
      </c>
      <c r="G35" s="207" t="s">
        <v>166</v>
      </c>
      <c r="H35" s="207" t="s">
        <v>167</v>
      </c>
      <c r="I35" s="204" t="s">
        <v>94</v>
      </c>
      <c r="J35" s="204" t="s">
        <v>94</v>
      </c>
      <c r="K35" s="204" t="s">
        <v>94</v>
      </c>
      <c r="L35" s="204">
        <v>45</v>
      </c>
      <c r="M35" s="204">
        <v>135</v>
      </c>
      <c r="N35" s="204">
        <v>50</v>
      </c>
      <c r="O35" s="204">
        <v>167</v>
      </c>
      <c r="P35" s="204">
        <v>60</v>
      </c>
      <c r="Q35" s="204">
        <v>60</v>
      </c>
      <c r="R35" s="204"/>
      <c r="S35" s="204"/>
      <c r="T35" s="204">
        <v>60</v>
      </c>
      <c r="U35" s="204"/>
      <c r="V35" s="204"/>
      <c r="W35" s="204" t="s">
        <v>168</v>
      </c>
      <c r="X35" s="204" t="s">
        <v>121</v>
      </c>
      <c r="Y35" s="208" t="s">
        <v>151</v>
      </c>
    </row>
    <row r="36" s="194" customFormat="1" ht="93.75" spans="1:25">
      <c r="A36" s="204">
        <v>13</v>
      </c>
      <c r="B36" s="207" t="s">
        <v>169</v>
      </c>
      <c r="C36" s="209" t="s">
        <v>170</v>
      </c>
      <c r="D36" s="204" t="s">
        <v>89</v>
      </c>
      <c r="E36" s="209" t="s">
        <v>171</v>
      </c>
      <c r="F36" s="204">
        <v>1</v>
      </c>
      <c r="G36" s="207" t="s">
        <v>100</v>
      </c>
      <c r="H36" s="207" t="s">
        <v>172</v>
      </c>
      <c r="I36" s="204" t="s">
        <v>93</v>
      </c>
      <c r="J36" s="204" t="s">
        <v>93</v>
      </c>
      <c r="K36" s="204" t="s">
        <v>94</v>
      </c>
      <c r="L36" s="204">
        <v>106</v>
      </c>
      <c r="M36" s="204">
        <v>245</v>
      </c>
      <c r="N36" s="204">
        <v>106</v>
      </c>
      <c r="O36" s="204">
        <v>245</v>
      </c>
      <c r="P36" s="204">
        <v>135</v>
      </c>
      <c r="Q36" s="204">
        <v>135</v>
      </c>
      <c r="R36" s="204"/>
      <c r="S36" s="204">
        <v>135</v>
      </c>
      <c r="T36" s="204"/>
      <c r="U36" s="204"/>
      <c r="V36" s="204"/>
      <c r="W36" s="207" t="s">
        <v>121</v>
      </c>
      <c r="X36" s="204" t="s">
        <v>121</v>
      </c>
      <c r="Y36" s="209" t="s">
        <v>173</v>
      </c>
    </row>
    <row r="37" s="195" customFormat="1" ht="112.5" spans="1:25">
      <c r="A37" s="204">
        <v>14</v>
      </c>
      <c r="B37" s="207" t="s">
        <v>174</v>
      </c>
      <c r="C37" s="209" t="s">
        <v>175</v>
      </c>
      <c r="D37" s="204" t="s">
        <v>89</v>
      </c>
      <c r="E37" s="209" t="s">
        <v>176</v>
      </c>
      <c r="F37" s="204">
        <v>1</v>
      </c>
      <c r="G37" s="207" t="s">
        <v>148</v>
      </c>
      <c r="H37" s="207" t="s">
        <v>177</v>
      </c>
      <c r="I37" s="204" t="s">
        <v>94</v>
      </c>
      <c r="J37" s="204" t="s">
        <v>93</v>
      </c>
      <c r="K37" s="204" t="s">
        <v>94</v>
      </c>
      <c r="L37" s="204">
        <v>300</v>
      </c>
      <c r="M37" s="204">
        <v>750</v>
      </c>
      <c r="N37" s="204">
        <v>390</v>
      </c>
      <c r="O37" s="204">
        <v>975</v>
      </c>
      <c r="P37" s="204">
        <v>306</v>
      </c>
      <c r="Q37" s="204">
        <v>306</v>
      </c>
      <c r="R37" s="204">
        <v>306</v>
      </c>
      <c r="S37" s="204"/>
      <c r="T37" s="204"/>
      <c r="U37" s="204"/>
      <c r="V37" s="204"/>
      <c r="W37" s="204" t="s">
        <v>121</v>
      </c>
      <c r="X37" s="204" t="s">
        <v>121</v>
      </c>
      <c r="Y37" s="208" t="s">
        <v>178</v>
      </c>
    </row>
    <row r="38" s="194" customFormat="1" ht="131.25" spans="1:25">
      <c r="A38" s="204">
        <v>15</v>
      </c>
      <c r="B38" s="207" t="s">
        <v>179</v>
      </c>
      <c r="C38" s="209" t="s">
        <v>180</v>
      </c>
      <c r="D38" s="204" t="s">
        <v>89</v>
      </c>
      <c r="E38" s="209" t="s">
        <v>181</v>
      </c>
      <c r="F38" s="204">
        <v>1</v>
      </c>
      <c r="G38" s="207" t="s">
        <v>127</v>
      </c>
      <c r="H38" s="207" t="s">
        <v>182</v>
      </c>
      <c r="I38" s="204" t="s">
        <v>93</v>
      </c>
      <c r="J38" s="204" t="s">
        <v>94</v>
      </c>
      <c r="K38" s="204" t="s">
        <v>93</v>
      </c>
      <c r="L38" s="204">
        <v>550</v>
      </c>
      <c r="M38" s="204">
        <v>1370</v>
      </c>
      <c r="N38" s="204">
        <v>550</v>
      </c>
      <c r="O38" s="204">
        <v>1370</v>
      </c>
      <c r="P38" s="204">
        <v>270</v>
      </c>
      <c r="Q38" s="204">
        <v>270</v>
      </c>
      <c r="R38" s="204">
        <v>270</v>
      </c>
      <c r="S38" s="204"/>
      <c r="T38" s="204"/>
      <c r="U38" s="204"/>
      <c r="V38" s="204"/>
      <c r="W38" s="204" t="s">
        <v>121</v>
      </c>
      <c r="X38" s="204" t="s">
        <v>121</v>
      </c>
      <c r="Y38" s="209" t="s">
        <v>183</v>
      </c>
    </row>
    <row r="39" s="127" customFormat="1" spans="1:25">
      <c r="A39" s="142" t="s">
        <v>184</v>
      </c>
      <c r="B39" s="151"/>
      <c r="C39" s="154"/>
      <c r="D39" s="155"/>
      <c r="E39" s="155"/>
      <c r="F39" s="143">
        <f>F40+F43+F44+F45</f>
        <v>3</v>
      </c>
      <c r="G39" s="143"/>
      <c r="H39" s="143"/>
      <c r="I39" s="143"/>
      <c r="J39" s="143"/>
      <c r="K39" s="143"/>
      <c r="L39" s="143"/>
      <c r="M39" s="143"/>
      <c r="N39" s="143"/>
      <c r="O39" s="143"/>
      <c r="P39" s="143">
        <f t="shared" ref="P39:V39" si="11">P40+P43+P44+P45</f>
        <v>230</v>
      </c>
      <c r="Q39" s="143">
        <f t="shared" si="11"/>
        <v>120</v>
      </c>
      <c r="R39" s="143">
        <f t="shared" si="11"/>
        <v>0</v>
      </c>
      <c r="S39" s="143">
        <f t="shared" si="11"/>
        <v>0</v>
      </c>
      <c r="T39" s="143">
        <f t="shared" si="11"/>
        <v>120</v>
      </c>
      <c r="U39" s="143">
        <f t="shared" si="11"/>
        <v>0</v>
      </c>
      <c r="V39" s="143">
        <f t="shared" si="11"/>
        <v>110</v>
      </c>
      <c r="W39" s="168"/>
      <c r="X39" s="168"/>
      <c r="Y39" s="224"/>
    </row>
    <row r="40" spans="1:25">
      <c r="A40" s="198" t="s">
        <v>185</v>
      </c>
      <c r="B40" s="199"/>
      <c r="C40" s="200"/>
      <c r="D40" s="201"/>
      <c r="E40" s="201"/>
      <c r="F40" s="202">
        <f>SUM(F41:F42)</f>
        <v>2</v>
      </c>
      <c r="G40" s="202"/>
      <c r="H40" s="202"/>
      <c r="I40" s="202"/>
      <c r="J40" s="202"/>
      <c r="K40" s="202"/>
      <c r="L40" s="202"/>
      <c r="M40" s="202"/>
      <c r="N40" s="202"/>
      <c r="O40" s="202"/>
      <c r="P40" s="202">
        <f t="shared" ref="P40:V40" si="12">SUM(P41:P42)</f>
        <v>120</v>
      </c>
      <c r="Q40" s="202">
        <f t="shared" si="12"/>
        <v>120</v>
      </c>
      <c r="R40" s="202">
        <f t="shared" si="12"/>
        <v>0</v>
      </c>
      <c r="S40" s="202">
        <f t="shared" si="12"/>
        <v>0</v>
      </c>
      <c r="T40" s="202">
        <f t="shared" si="12"/>
        <v>120</v>
      </c>
      <c r="U40" s="202">
        <f t="shared" si="12"/>
        <v>0</v>
      </c>
      <c r="V40" s="202">
        <f t="shared" si="12"/>
        <v>0</v>
      </c>
      <c r="W40" s="218"/>
      <c r="X40" s="218"/>
      <c r="Y40" s="223"/>
    </row>
    <row r="41" s="9" customFormat="1" ht="93.75" spans="1:25">
      <c r="A41" s="204">
        <v>16</v>
      </c>
      <c r="B41" s="204" t="s">
        <v>186</v>
      </c>
      <c r="C41" s="208" t="s">
        <v>187</v>
      </c>
      <c r="D41" s="205" t="s">
        <v>89</v>
      </c>
      <c r="E41" s="206" t="s">
        <v>188</v>
      </c>
      <c r="F41" s="205">
        <v>1</v>
      </c>
      <c r="G41" s="205" t="s">
        <v>189</v>
      </c>
      <c r="H41" s="205" t="s">
        <v>190</v>
      </c>
      <c r="I41" s="205" t="s">
        <v>93</v>
      </c>
      <c r="J41" s="205" t="s">
        <v>94</v>
      </c>
      <c r="K41" s="205" t="s">
        <v>94</v>
      </c>
      <c r="L41" s="205">
        <v>19</v>
      </c>
      <c r="M41" s="204">
        <v>35</v>
      </c>
      <c r="N41" s="204">
        <v>28</v>
      </c>
      <c r="O41" s="204">
        <v>56</v>
      </c>
      <c r="P41" s="204">
        <v>40</v>
      </c>
      <c r="Q41" s="204">
        <v>40</v>
      </c>
      <c r="R41" s="204"/>
      <c r="S41" s="204"/>
      <c r="T41" s="204">
        <v>40</v>
      </c>
      <c r="U41" s="204"/>
      <c r="V41" s="204"/>
      <c r="W41" s="205" t="s">
        <v>142</v>
      </c>
      <c r="X41" s="205" t="s">
        <v>142</v>
      </c>
      <c r="Y41" s="206" t="s">
        <v>191</v>
      </c>
    </row>
    <row r="42" s="9" customFormat="1" ht="93.75" spans="1:25">
      <c r="A42" s="204">
        <v>17</v>
      </c>
      <c r="B42" s="205" t="s">
        <v>192</v>
      </c>
      <c r="C42" s="208" t="s">
        <v>193</v>
      </c>
      <c r="D42" s="205" t="s">
        <v>89</v>
      </c>
      <c r="E42" s="206" t="s">
        <v>194</v>
      </c>
      <c r="F42" s="205">
        <v>1</v>
      </c>
      <c r="G42" s="205" t="s">
        <v>189</v>
      </c>
      <c r="H42" s="205" t="s">
        <v>190</v>
      </c>
      <c r="I42" s="205" t="s">
        <v>93</v>
      </c>
      <c r="J42" s="205" t="s">
        <v>94</v>
      </c>
      <c r="K42" s="205" t="s">
        <v>94</v>
      </c>
      <c r="L42" s="205">
        <v>17</v>
      </c>
      <c r="M42" s="204">
        <v>30</v>
      </c>
      <c r="N42" s="204">
        <v>33</v>
      </c>
      <c r="O42" s="204">
        <v>68</v>
      </c>
      <c r="P42" s="204">
        <v>80</v>
      </c>
      <c r="Q42" s="204">
        <v>80</v>
      </c>
      <c r="R42" s="204"/>
      <c r="S42" s="204"/>
      <c r="T42" s="204">
        <v>80</v>
      </c>
      <c r="U42" s="204"/>
      <c r="V42" s="204"/>
      <c r="W42" s="205" t="s">
        <v>142</v>
      </c>
      <c r="X42" s="205" t="s">
        <v>142</v>
      </c>
      <c r="Y42" s="206" t="s">
        <v>191</v>
      </c>
    </row>
    <row r="43" ht="30" customHeight="1" spans="1:25">
      <c r="A43" s="198" t="s">
        <v>195</v>
      </c>
      <c r="B43" s="199"/>
      <c r="C43" s="200"/>
      <c r="D43" s="201"/>
      <c r="E43" s="201"/>
      <c r="F43" s="202"/>
      <c r="G43" s="203"/>
      <c r="H43" s="203"/>
      <c r="I43" s="203"/>
      <c r="J43" s="203"/>
      <c r="K43" s="203"/>
      <c r="L43" s="203"/>
      <c r="M43" s="203"/>
      <c r="N43" s="203"/>
      <c r="O43" s="214"/>
      <c r="P43" s="215">
        <f>Q43+V43</f>
        <v>0</v>
      </c>
      <c r="Q43" s="215">
        <f>SUM(R43:U43)</f>
        <v>0</v>
      </c>
      <c r="R43" s="214"/>
      <c r="S43" s="214"/>
      <c r="T43" s="214"/>
      <c r="U43" s="214"/>
      <c r="V43" s="214"/>
      <c r="W43" s="218"/>
      <c r="X43" s="218"/>
      <c r="Y43" s="223"/>
    </row>
    <row r="44" ht="30" customHeight="1" spans="1:25">
      <c r="A44" s="198" t="s">
        <v>196</v>
      </c>
      <c r="B44" s="199"/>
      <c r="C44" s="200"/>
      <c r="D44" s="201"/>
      <c r="E44" s="201"/>
      <c r="F44" s="202"/>
      <c r="G44" s="203"/>
      <c r="H44" s="203"/>
      <c r="I44" s="203"/>
      <c r="J44" s="203"/>
      <c r="K44" s="203"/>
      <c r="L44" s="203"/>
      <c r="M44" s="203"/>
      <c r="N44" s="203"/>
      <c r="O44" s="214"/>
      <c r="P44" s="215">
        <f>Q44+V44</f>
        <v>0</v>
      </c>
      <c r="Q44" s="215">
        <f>SUM(R44:U44)</f>
        <v>0</v>
      </c>
      <c r="R44" s="214"/>
      <c r="S44" s="214"/>
      <c r="T44" s="214"/>
      <c r="U44" s="214"/>
      <c r="V44" s="214"/>
      <c r="W44" s="218"/>
      <c r="X44" s="218"/>
      <c r="Y44" s="223"/>
    </row>
    <row r="45" ht="30" customHeight="1" spans="1:25">
      <c r="A45" s="198" t="s">
        <v>197</v>
      </c>
      <c r="B45" s="199"/>
      <c r="C45" s="200"/>
      <c r="D45" s="201"/>
      <c r="E45" s="201"/>
      <c r="F45" s="202">
        <f>SUM(F46)</f>
        <v>1</v>
      </c>
      <c r="G45" s="202"/>
      <c r="H45" s="202"/>
      <c r="I45" s="202"/>
      <c r="J45" s="202"/>
      <c r="K45" s="202"/>
      <c r="L45" s="202"/>
      <c r="M45" s="202"/>
      <c r="N45" s="202"/>
      <c r="O45" s="202"/>
      <c r="P45" s="202">
        <f t="shared" ref="P45:V45" si="13">SUM(P46)</f>
        <v>110</v>
      </c>
      <c r="Q45" s="202">
        <f t="shared" si="13"/>
        <v>0</v>
      </c>
      <c r="R45" s="202">
        <f t="shared" si="13"/>
        <v>0</v>
      </c>
      <c r="S45" s="202">
        <f t="shared" si="13"/>
        <v>0</v>
      </c>
      <c r="T45" s="202">
        <f t="shared" si="13"/>
        <v>0</v>
      </c>
      <c r="U45" s="202">
        <f t="shared" si="13"/>
        <v>0</v>
      </c>
      <c r="V45" s="202">
        <f t="shared" si="13"/>
        <v>110</v>
      </c>
      <c r="W45" s="218"/>
      <c r="X45" s="218"/>
      <c r="Y45" s="223"/>
    </row>
    <row r="46" s="9" customFormat="1" ht="75" spans="1:25">
      <c r="A46" s="204">
        <v>18</v>
      </c>
      <c r="B46" s="207" t="s">
        <v>198</v>
      </c>
      <c r="C46" s="209" t="s">
        <v>199</v>
      </c>
      <c r="D46" s="205" t="s">
        <v>89</v>
      </c>
      <c r="E46" s="209" t="s">
        <v>200</v>
      </c>
      <c r="F46" s="205">
        <v>1</v>
      </c>
      <c r="G46" s="207" t="s">
        <v>201</v>
      </c>
      <c r="H46" s="205" t="s">
        <v>202</v>
      </c>
      <c r="I46" s="205" t="s">
        <v>93</v>
      </c>
      <c r="J46" s="205" t="s">
        <v>94</v>
      </c>
      <c r="K46" s="205" t="s">
        <v>93</v>
      </c>
      <c r="L46" s="205">
        <v>105</v>
      </c>
      <c r="M46" s="204">
        <v>202</v>
      </c>
      <c r="N46" s="204">
        <v>312</v>
      </c>
      <c r="O46" s="204">
        <v>558</v>
      </c>
      <c r="P46" s="204">
        <v>110</v>
      </c>
      <c r="Q46" s="204"/>
      <c r="R46" s="204"/>
      <c r="S46" s="204"/>
      <c r="T46" s="204"/>
      <c r="U46" s="204"/>
      <c r="V46" s="204">
        <v>110</v>
      </c>
      <c r="W46" s="205" t="s">
        <v>142</v>
      </c>
      <c r="X46" s="205" t="s">
        <v>142</v>
      </c>
      <c r="Y46" s="209" t="s">
        <v>203</v>
      </c>
    </row>
    <row r="47" ht="30" customHeight="1" spans="1:25">
      <c r="A47" s="142" t="s">
        <v>204</v>
      </c>
      <c r="B47" s="151"/>
      <c r="C47" s="152"/>
      <c r="D47" s="153"/>
      <c r="E47" s="153"/>
      <c r="F47" s="143">
        <f>F48+F49+F50+F51</f>
        <v>0</v>
      </c>
      <c r="G47" s="143"/>
      <c r="H47" s="143"/>
      <c r="I47" s="143"/>
      <c r="J47" s="143"/>
      <c r="K47" s="143"/>
      <c r="L47" s="143"/>
      <c r="M47" s="143"/>
      <c r="N47" s="143"/>
      <c r="O47" s="143"/>
      <c r="P47" s="143">
        <f t="shared" ref="P47:V47" si="14">P48+P49+P50+P51</f>
        <v>0</v>
      </c>
      <c r="Q47" s="143">
        <f t="shared" si="14"/>
        <v>0</v>
      </c>
      <c r="R47" s="143">
        <f t="shared" si="14"/>
        <v>0</v>
      </c>
      <c r="S47" s="143">
        <f t="shared" si="14"/>
        <v>0</v>
      </c>
      <c r="T47" s="143">
        <f t="shared" si="14"/>
        <v>0</v>
      </c>
      <c r="U47" s="143">
        <f t="shared" si="14"/>
        <v>0</v>
      </c>
      <c r="V47" s="143">
        <f t="shared" si="14"/>
        <v>0</v>
      </c>
      <c r="W47" s="167"/>
      <c r="X47" s="167"/>
      <c r="Y47" s="183"/>
    </row>
    <row r="48" ht="30" customHeight="1" spans="1:25">
      <c r="A48" s="198" t="s">
        <v>205</v>
      </c>
      <c r="B48" s="199"/>
      <c r="C48" s="200"/>
      <c r="D48" s="201"/>
      <c r="E48" s="201"/>
      <c r="F48" s="202"/>
      <c r="G48" s="203"/>
      <c r="H48" s="203"/>
      <c r="I48" s="203"/>
      <c r="J48" s="203"/>
      <c r="K48" s="203"/>
      <c r="L48" s="203"/>
      <c r="M48" s="203"/>
      <c r="N48" s="203"/>
      <c r="O48" s="214"/>
      <c r="P48" s="215">
        <f>Q48+V48</f>
        <v>0</v>
      </c>
      <c r="Q48" s="215">
        <f>SUM(R48:U48)</f>
        <v>0</v>
      </c>
      <c r="R48" s="214"/>
      <c r="S48" s="214"/>
      <c r="T48" s="214"/>
      <c r="U48" s="214"/>
      <c r="V48" s="214"/>
      <c r="W48" s="218"/>
      <c r="X48" s="218"/>
      <c r="Y48" s="223"/>
    </row>
    <row r="49" ht="30" customHeight="1" spans="1:25">
      <c r="A49" s="198" t="s">
        <v>206</v>
      </c>
      <c r="B49" s="199"/>
      <c r="C49" s="200"/>
      <c r="D49" s="201"/>
      <c r="E49" s="201"/>
      <c r="F49" s="202"/>
      <c r="G49" s="203"/>
      <c r="H49" s="203"/>
      <c r="I49" s="203"/>
      <c r="J49" s="203"/>
      <c r="K49" s="203"/>
      <c r="L49" s="203"/>
      <c r="M49" s="203"/>
      <c r="N49" s="203"/>
      <c r="O49" s="214"/>
      <c r="P49" s="215">
        <f>Q49+V49</f>
        <v>0</v>
      </c>
      <c r="Q49" s="215">
        <f>SUM(R49:U49)</f>
        <v>0</v>
      </c>
      <c r="R49" s="214"/>
      <c r="S49" s="214"/>
      <c r="T49" s="214"/>
      <c r="U49" s="214"/>
      <c r="V49" s="214"/>
      <c r="W49" s="218"/>
      <c r="X49" s="218"/>
      <c r="Y49" s="223"/>
    </row>
    <row r="50" s="127" customFormat="1" ht="30" customHeight="1" spans="1:25">
      <c r="A50" s="198" t="s">
        <v>207</v>
      </c>
      <c r="B50" s="199"/>
      <c r="C50" s="211"/>
      <c r="D50" s="212"/>
      <c r="E50" s="212"/>
      <c r="F50" s="202"/>
      <c r="G50" s="202"/>
      <c r="H50" s="202"/>
      <c r="I50" s="202"/>
      <c r="J50" s="202"/>
      <c r="K50" s="202"/>
      <c r="L50" s="202"/>
      <c r="M50" s="202"/>
      <c r="N50" s="202"/>
      <c r="O50" s="202"/>
      <c r="P50" s="202"/>
      <c r="Q50" s="202"/>
      <c r="R50" s="202"/>
      <c r="S50" s="202"/>
      <c r="T50" s="202"/>
      <c r="U50" s="202"/>
      <c r="V50" s="202"/>
      <c r="W50" s="219"/>
      <c r="X50" s="219"/>
      <c r="Y50" s="225"/>
    </row>
    <row r="51" s="127" customFormat="1" ht="30" customHeight="1" spans="1:25">
      <c r="A51" s="198" t="s">
        <v>208</v>
      </c>
      <c r="B51" s="199"/>
      <c r="C51" s="211"/>
      <c r="D51" s="212"/>
      <c r="E51" s="212"/>
      <c r="F51" s="202"/>
      <c r="G51" s="213"/>
      <c r="H51" s="213"/>
      <c r="I51" s="213"/>
      <c r="J51" s="213"/>
      <c r="K51" s="213"/>
      <c r="L51" s="213"/>
      <c r="M51" s="213"/>
      <c r="N51" s="213"/>
      <c r="O51" s="216"/>
      <c r="P51" s="215">
        <f>Q51+V51</f>
        <v>0</v>
      </c>
      <c r="Q51" s="215">
        <f>SUM(R51:U51)</f>
        <v>0</v>
      </c>
      <c r="R51" s="216"/>
      <c r="S51" s="216"/>
      <c r="T51" s="216"/>
      <c r="U51" s="216"/>
      <c r="V51" s="216"/>
      <c r="W51" s="219"/>
      <c r="X51" s="219"/>
      <c r="Y51" s="225"/>
    </row>
    <row r="52" ht="30" customHeight="1" spans="1:25">
      <c r="A52" s="142" t="s">
        <v>209</v>
      </c>
      <c r="B52" s="151"/>
      <c r="C52" s="152"/>
      <c r="D52" s="153"/>
      <c r="E52" s="153"/>
      <c r="F52" s="143">
        <f>F53+F54+F55+F56+F57</f>
        <v>0</v>
      </c>
      <c r="G52" s="143"/>
      <c r="H52" s="143"/>
      <c r="I52" s="143"/>
      <c r="J52" s="143"/>
      <c r="K52" s="143"/>
      <c r="L52" s="143"/>
      <c r="M52" s="143"/>
      <c r="N52" s="143"/>
      <c r="O52" s="143"/>
      <c r="P52" s="143">
        <f t="shared" ref="P52:V52" si="15">P53+P54+P55+P56+P57</f>
        <v>0</v>
      </c>
      <c r="Q52" s="143">
        <f t="shared" si="15"/>
        <v>0</v>
      </c>
      <c r="R52" s="143">
        <f t="shared" si="15"/>
        <v>0</v>
      </c>
      <c r="S52" s="143">
        <f t="shared" si="15"/>
        <v>0</v>
      </c>
      <c r="T52" s="143">
        <f t="shared" si="15"/>
        <v>0</v>
      </c>
      <c r="U52" s="143">
        <f t="shared" si="15"/>
        <v>0</v>
      </c>
      <c r="V52" s="143">
        <f t="shared" si="15"/>
        <v>0</v>
      </c>
      <c r="W52" s="167"/>
      <c r="X52" s="167"/>
      <c r="Y52" s="183"/>
    </row>
    <row r="53" s="196" customFormat="1" ht="30" customHeight="1" spans="1:25">
      <c r="A53" s="158" t="s">
        <v>210</v>
      </c>
      <c r="B53" s="159"/>
      <c r="C53" s="148"/>
      <c r="D53" s="149"/>
      <c r="E53" s="149"/>
      <c r="F53" s="150"/>
      <c r="G53" s="160"/>
      <c r="H53" s="160"/>
      <c r="I53" s="160"/>
      <c r="J53" s="160"/>
      <c r="K53" s="160"/>
      <c r="L53" s="160"/>
      <c r="M53" s="160"/>
      <c r="N53" s="160"/>
      <c r="O53" s="217"/>
      <c r="P53" s="215">
        <f t="shared" ref="P53:P57" si="16">Q53+V53</f>
        <v>0</v>
      </c>
      <c r="Q53" s="215">
        <f t="shared" ref="Q53:Q57" si="17">SUM(R53:U53)</f>
        <v>0</v>
      </c>
      <c r="R53" s="217"/>
      <c r="S53" s="217"/>
      <c r="T53" s="217"/>
      <c r="U53" s="217"/>
      <c r="V53" s="217"/>
      <c r="W53" s="161"/>
      <c r="X53" s="161"/>
      <c r="Y53" s="190"/>
    </row>
    <row r="54" s="196" customFormat="1" ht="30" customHeight="1" spans="1:25">
      <c r="A54" s="158" t="s">
        <v>211</v>
      </c>
      <c r="B54" s="159"/>
      <c r="C54" s="148"/>
      <c r="D54" s="149"/>
      <c r="E54" s="149"/>
      <c r="F54" s="150"/>
      <c r="G54" s="160"/>
      <c r="H54" s="160"/>
      <c r="I54" s="160"/>
      <c r="J54" s="160"/>
      <c r="K54" s="160"/>
      <c r="L54" s="160"/>
      <c r="M54" s="160"/>
      <c r="N54" s="160"/>
      <c r="O54" s="217"/>
      <c r="P54" s="215">
        <f t="shared" si="16"/>
        <v>0</v>
      </c>
      <c r="Q54" s="215">
        <f t="shared" si="17"/>
        <v>0</v>
      </c>
      <c r="R54" s="217"/>
      <c r="S54" s="217"/>
      <c r="T54" s="217"/>
      <c r="U54" s="217"/>
      <c r="V54" s="217"/>
      <c r="W54" s="161"/>
      <c r="X54" s="161"/>
      <c r="Y54" s="190"/>
    </row>
    <row r="55" s="196" customFormat="1" ht="30" customHeight="1" spans="1:25">
      <c r="A55" s="158" t="s">
        <v>212</v>
      </c>
      <c r="B55" s="159"/>
      <c r="C55" s="148"/>
      <c r="D55" s="149"/>
      <c r="E55" s="149"/>
      <c r="F55" s="150"/>
      <c r="G55" s="160"/>
      <c r="H55" s="160"/>
      <c r="I55" s="160"/>
      <c r="J55" s="160"/>
      <c r="K55" s="160"/>
      <c r="L55" s="160"/>
      <c r="M55" s="160"/>
      <c r="N55" s="160"/>
      <c r="O55" s="217"/>
      <c r="P55" s="215">
        <f t="shared" si="16"/>
        <v>0</v>
      </c>
      <c r="Q55" s="215">
        <f t="shared" si="17"/>
        <v>0</v>
      </c>
      <c r="R55" s="217"/>
      <c r="S55" s="217"/>
      <c r="T55" s="217"/>
      <c r="U55" s="217"/>
      <c r="V55" s="217"/>
      <c r="W55" s="161"/>
      <c r="X55" s="161"/>
      <c r="Y55" s="190"/>
    </row>
    <row r="56" s="196" customFormat="1" ht="30" customHeight="1" spans="1:25">
      <c r="A56" s="158" t="s">
        <v>213</v>
      </c>
      <c r="B56" s="159"/>
      <c r="C56" s="148"/>
      <c r="D56" s="149"/>
      <c r="E56" s="149"/>
      <c r="F56" s="150"/>
      <c r="G56" s="160"/>
      <c r="H56" s="160"/>
      <c r="I56" s="160"/>
      <c r="J56" s="160"/>
      <c r="K56" s="160"/>
      <c r="L56" s="160"/>
      <c r="M56" s="160"/>
      <c r="N56" s="160"/>
      <c r="O56" s="217"/>
      <c r="P56" s="215">
        <f t="shared" si="16"/>
        <v>0</v>
      </c>
      <c r="Q56" s="215">
        <f t="shared" si="17"/>
        <v>0</v>
      </c>
      <c r="R56" s="217"/>
      <c r="S56" s="217"/>
      <c r="T56" s="217"/>
      <c r="U56" s="217"/>
      <c r="V56" s="217"/>
      <c r="W56" s="161"/>
      <c r="X56" s="161"/>
      <c r="Y56" s="190"/>
    </row>
    <row r="57" s="196" customFormat="1" ht="30" customHeight="1" spans="1:25">
      <c r="A57" s="158" t="s">
        <v>214</v>
      </c>
      <c r="B57" s="159"/>
      <c r="C57" s="148"/>
      <c r="D57" s="149"/>
      <c r="E57" s="149"/>
      <c r="F57" s="150"/>
      <c r="G57" s="160"/>
      <c r="H57" s="160"/>
      <c r="I57" s="160"/>
      <c r="J57" s="160"/>
      <c r="K57" s="160"/>
      <c r="L57" s="160"/>
      <c r="M57" s="160"/>
      <c r="N57" s="160"/>
      <c r="O57" s="217"/>
      <c r="P57" s="215">
        <f t="shared" si="16"/>
        <v>0</v>
      </c>
      <c r="Q57" s="215">
        <f t="shared" si="17"/>
        <v>0</v>
      </c>
      <c r="R57" s="217"/>
      <c r="S57" s="217"/>
      <c r="T57" s="217"/>
      <c r="U57" s="217"/>
      <c r="V57" s="217"/>
      <c r="W57" s="161"/>
      <c r="X57" s="161"/>
      <c r="Y57" s="190"/>
    </row>
    <row r="58" ht="30" customHeight="1" spans="1:25">
      <c r="A58" s="142" t="s">
        <v>215</v>
      </c>
      <c r="B58" s="151"/>
      <c r="C58" s="152"/>
      <c r="D58" s="153"/>
      <c r="E58" s="153"/>
      <c r="F58" s="143">
        <f>F59</f>
        <v>2</v>
      </c>
      <c r="G58" s="143"/>
      <c r="H58" s="143"/>
      <c r="I58" s="143"/>
      <c r="J58" s="143"/>
      <c r="K58" s="143"/>
      <c r="L58" s="143"/>
      <c r="M58" s="143"/>
      <c r="N58" s="143"/>
      <c r="O58" s="143"/>
      <c r="P58" s="143">
        <f t="shared" ref="P58:V58" si="18">P59</f>
        <v>255</v>
      </c>
      <c r="Q58" s="143">
        <f t="shared" si="18"/>
        <v>255</v>
      </c>
      <c r="R58" s="143">
        <f t="shared" si="18"/>
        <v>0</v>
      </c>
      <c r="S58" s="143">
        <f t="shared" si="18"/>
        <v>200</v>
      </c>
      <c r="T58" s="143">
        <f t="shared" si="18"/>
        <v>55</v>
      </c>
      <c r="U58" s="143">
        <f t="shared" si="18"/>
        <v>0</v>
      </c>
      <c r="V58" s="143">
        <f t="shared" si="18"/>
        <v>0</v>
      </c>
      <c r="W58" s="167"/>
      <c r="X58" s="167"/>
      <c r="Y58" s="183"/>
    </row>
    <row r="59" s="196" customFormat="1" ht="30" customHeight="1" spans="1:25">
      <c r="A59" s="158" t="s">
        <v>216</v>
      </c>
      <c r="B59" s="159"/>
      <c r="C59" s="148"/>
      <c r="D59" s="149"/>
      <c r="E59" s="149"/>
      <c r="F59" s="150">
        <f>SUM(F60:F61)</f>
        <v>2</v>
      </c>
      <c r="G59" s="150"/>
      <c r="H59" s="150"/>
      <c r="I59" s="150"/>
      <c r="J59" s="150"/>
      <c r="K59" s="150"/>
      <c r="L59" s="150"/>
      <c r="M59" s="150"/>
      <c r="N59" s="150"/>
      <c r="O59" s="150"/>
      <c r="P59" s="150">
        <f t="shared" ref="P59:V59" si="19">SUM(P60:P61)</f>
        <v>255</v>
      </c>
      <c r="Q59" s="150">
        <f t="shared" si="19"/>
        <v>255</v>
      </c>
      <c r="R59" s="150">
        <f t="shared" si="19"/>
        <v>0</v>
      </c>
      <c r="S59" s="150">
        <f t="shared" si="19"/>
        <v>200</v>
      </c>
      <c r="T59" s="150">
        <f t="shared" si="19"/>
        <v>55</v>
      </c>
      <c r="U59" s="150">
        <f t="shared" si="19"/>
        <v>0</v>
      </c>
      <c r="V59" s="150">
        <f t="shared" si="19"/>
        <v>0</v>
      </c>
      <c r="W59" s="161"/>
      <c r="X59" s="161"/>
      <c r="Y59" s="190"/>
    </row>
    <row r="60" s="194" customFormat="1" ht="150" spans="1:25">
      <c r="A60" s="204">
        <v>19</v>
      </c>
      <c r="B60" s="207" t="s">
        <v>217</v>
      </c>
      <c r="C60" s="208" t="s">
        <v>218</v>
      </c>
      <c r="D60" s="204" t="s">
        <v>89</v>
      </c>
      <c r="E60" s="208" t="s">
        <v>219</v>
      </c>
      <c r="F60" s="204">
        <v>1</v>
      </c>
      <c r="G60" s="204" t="s">
        <v>100</v>
      </c>
      <c r="H60" s="204" t="s">
        <v>220</v>
      </c>
      <c r="I60" s="204" t="s">
        <v>93</v>
      </c>
      <c r="J60" s="204" t="s">
        <v>93</v>
      </c>
      <c r="K60" s="204" t="s">
        <v>94</v>
      </c>
      <c r="L60" s="204">
        <v>320</v>
      </c>
      <c r="M60" s="204">
        <v>830</v>
      </c>
      <c r="N60" s="204">
        <v>462</v>
      </c>
      <c r="O60" s="204">
        <v>1200</v>
      </c>
      <c r="P60" s="204">
        <v>55</v>
      </c>
      <c r="Q60" s="204">
        <v>55</v>
      </c>
      <c r="R60" s="204"/>
      <c r="S60" s="204"/>
      <c r="T60" s="204">
        <v>55</v>
      </c>
      <c r="U60" s="204"/>
      <c r="V60" s="204"/>
      <c r="W60" s="204" t="s">
        <v>221</v>
      </c>
      <c r="X60" s="204" t="s">
        <v>121</v>
      </c>
      <c r="Y60" s="208" t="s">
        <v>222</v>
      </c>
    </row>
    <row r="61" s="194" customFormat="1" ht="131.25" spans="1:25">
      <c r="A61" s="204">
        <v>20</v>
      </c>
      <c r="B61" s="207" t="s">
        <v>223</v>
      </c>
      <c r="C61" s="209" t="s">
        <v>224</v>
      </c>
      <c r="D61" s="204" t="s">
        <v>89</v>
      </c>
      <c r="E61" s="209" t="s">
        <v>225</v>
      </c>
      <c r="F61" s="204">
        <v>1</v>
      </c>
      <c r="G61" s="207" t="s">
        <v>109</v>
      </c>
      <c r="H61" s="207" t="s">
        <v>226</v>
      </c>
      <c r="I61" s="204" t="s">
        <v>94</v>
      </c>
      <c r="J61" s="204" t="s">
        <v>94</v>
      </c>
      <c r="K61" s="204" t="s">
        <v>93</v>
      </c>
      <c r="L61" s="204">
        <v>267</v>
      </c>
      <c r="M61" s="204">
        <v>660</v>
      </c>
      <c r="N61" s="204">
        <v>351</v>
      </c>
      <c r="O61" s="204">
        <v>857</v>
      </c>
      <c r="P61" s="204">
        <v>200</v>
      </c>
      <c r="Q61" s="204">
        <v>200</v>
      </c>
      <c r="R61" s="204"/>
      <c r="S61" s="204">
        <v>200</v>
      </c>
      <c r="T61" s="204"/>
      <c r="U61" s="204"/>
      <c r="V61" s="204"/>
      <c r="W61" s="204" t="s">
        <v>121</v>
      </c>
      <c r="X61" s="204" t="s">
        <v>121</v>
      </c>
      <c r="Y61" s="209" t="s">
        <v>227</v>
      </c>
    </row>
    <row r="62" s="127" customFormat="1" ht="30" customHeight="1" spans="1:25">
      <c r="A62" s="138" t="s">
        <v>228</v>
      </c>
      <c r="B62" s="139"/>
      <c r="C62" s="169"/>
      <c r="D62" s="170"/>
      <c r="E62" s="170"/>
      <c r="F62" s="139">
        <f>F63+F66+F70+F73+F77</f>
        <v>0</v>
      </c>
      <c r="G62" s="139"/>
      <c r="H62" s="139"/>
      <c r="I62" s="139"/>
      <c r="J62" s="139"/>
      <c r="K62" s="139"/>
      <c r="L62" s="139"/>
      <c r="M62" s="139"/>
      <c r="N62" s="139"/>
      <c r="O62" s="139"/>
      <c r="P62" s="139">
        <f t="shared" ref="P62:V62" si="20">P63+P66+P70+P73+P77</f>
        <v>0</v>
      </c>
      <c r="Q62" s="139">
        <f t="shared" si="20"/>
        <v>0</v>
      </c>
      <c r="R62" s="139">
        <f t="shared" si="20"/>
        <v>0</v>
      </c>
      <c r="S62" s="139">
        <f t="shared" si="20"/>
        <v>0</v>
      </c>
      <c r="T62" s="139">
        <f t="shared" si="20"/>
        <v>0</v>
      </c>
      <c r="U62" s="139">
        <f t="shared" si="20"/>
        <v>0</v>
      </c>
      <c r="V62" s="139">
        <f t="shared" si="20"/>
        <v>0</v>
      </c>
      <c r="W62" s="177"/>
      <c r="X62" s="177"/>
      <c r="Y62" s="226"/>
    </row>
    <row r="63" s="127" customFormat="1" ht="30" customHeight="1" spans="1:25">
      <c r="A63" s="142" t="s">
        <v>229</v>
      </c>
      <c r="B63" s="143"/>
      <c r="C63" s="154"/>
      <c r="D63" s="155"/>
      <c r="E63" s="155"/>
      <c r="F63" s="143">
        <f>F64+F65</f>
        <v>0</v>
      </c>
      <c r="G63" s="143"/>
      <c r="H63" s="143"/>
      <c r="I63" s="143"/>
      <c r="J63" s="143"/>
      <c r="K63" s="143"/>
      <c r="L63" s="143"/>
      <c r="M63" s="143"/>
      <c r="N63" s="143"/>
      <c r="O63" s="143"/>
      <c r="P63" s="143">
        <f t="shared" ref="P63:V63" si="21">P64+P65</f>
        <v>0</v>
      </c>
      <c r="Q63" s="143">
        <f t="shared" si="21"/>
        <v>0</v>
      </c>
      <c r="R63" s="143">
        <f t="shared" si="21"/>
        <v>0</v>
      </c>
      <c r="S63" s="143">
        <f t="shared" si="21"/>
        <v>0</v>
      </c>
      <c r="T63" s="143">
        <f t="shared" si="21"/>
        <v>0</v>
      </c>
      <c r="U63" s="143">
        <f t="shared" si="21"/>
        <v>0</v>
      </c>
      <c r="V63" s="143">
        <f t="shared" si="21"/>
        <v>0</v>
      </c>
      <c r="W63" s="168"/>
      <c r="X63" s="168"/>
      <c r="Y63" s="224"/>
    </row>
    <row r="64" s="127" customFormat="1" ht="30" customHeight="1" spans="1:25">
      <c r="A64" s="198" t="s">
        <v>230</v>
      </c>
      <c r="B64" s="199"/>
      <c r="C64" s="211"/>
      <c r="D64" s="212"/>
      <c r="E64" s="212"/>
      <c r="F64" s="202"/>
      <c r="G64" s="213"/>
      <c r="H64" s="213"/>
      <c r="I64" s="213"/>
      <c r="J64" s="213"/>
      <c r="K64" s="213"/>
      <c r="L64" s="213"/>
      <c r="M64" s="213"/>
      <c r="N64" s="213"/>
      <c r="O64" s="216"/>
      <c r="P64" s="215">
        <f>Q64+V64</f>
        <v>0</v>
      </c>
      <c r="Q64" s="215">
        <f>SUM(R64:U64)</f>
        <v>0</v>
      </c>
      <c r="R64" s="216"/>
      <c r="S64" s="216"/>
      <c r="T64" s="216"/>
      <c r="U64" s="216"/>
      <c r="V64" s="216"/>
      <c r="W64" s="219"/>
      <c r="X64" s="219"/>
      <c r="Y64" s="225"/>
    </row>
    <row r="65" s="127" customFormat="1" ht="30" customHeight="1" spans="1:25">
      <c r="A65" s="198" t="s">
        <v>231</v>
      </c>
      <c r="B65" s="199"/>
      <c r="C65" s="211"/>
      <c r="D65" s="212"/>
      <c r="E65" s="212"/>
      <c r="F65" s="202"/>
      <c r="G65" s="202"/>
      <c r="H65" s="202"/>
      <c r="I65" s="202"/>
      <c r="J65" s="202"/>
      <c r="K65" s="202"/>
      <c r="L65" s="202"/>
      <c r="M65" s="202"/>
      <c r="N65" s="202"/>
      <c r="O65" s="202"/>
      <c r="P65" s="202"/>
      <c r="Q65" s="202"/>
      <c r="R65" s="202"/>
      <c r="S65" s="202"/>
      <c r="T65" s="202"/>
      <c r="U65" s="202"/>
      <c r="V65" s="202"/>
      <c r="W65" s="219"/>
      <c r="X65" s="219"/>
      <c r="Y65" s="225"/>
    </row>
    <row r="66" s="127" customFormat="1" ht="30" customHeight="1" spans="1:25">
      <c r="A66" s="142" t="s">
        <v>232</v>
      </c>
      <c r="B66" s="143"/>
      <c r="C66" s="154"/>
      <c r="D66" s="155"/>
      <c r="E66" s="155"/>
      <c r="F66" s="143">
        <f>F67+F68+F69</f>
        <v>0</v>
      </c>
      <c r="G66" s="143"/>
      <c r="H66" s="143"/>
      <c r="I66" s="143"/>
      <c r="J66" s="143"/>
      <c r="K66" s="143"/>
      <c r="L66" s="143"/>
      <c r="M66" s="143"/>
      <c r="N66" s="143"/>
      <c r="O66" s="143"/>
      <c r="P66" s="143">
        <f t="shared" ref="P66:V66" si="22">P67+P68+P69</f>
        <v>0</v>
      </c>
      <c r="Q66" s="143">
        <f t="shared" si="22"/>
        <v>0</v>
      </c>
      <c r="R66" s="143">
        <f t="shared" si="22"/>
        <v>0</v>
      </c>
      <c r="S66" s="143">
        <f t="shared" si="22"/>
        <v>0</v>
      </c>
      <c r="T66" s="143">
        <f t="shared" si="22"/>
        <v>0</v>
      </c>
      <c r="U66" s="143">
        <f t="shared" si="22"/>
        <v>0</v>
      </c>
      <c r="V66" s="143">
        <f t="shared" si="22"/>
        <v>0</v>
      </c>
      <c r="W66" s="168"/>
      <c r="X66" s="168"/>
      <c r="Y66" s="224"/>
    </row>
    <row r="67" s="127" customFormat="1" ht="30" customHeight="1" spans="1:25">
      <c r="A67" s="198" t="s">
        <v>233</v>
      </c>
      <c r="B67" s="199"/>
      <c r="C67" s="211"/>
      <c r="D67" s="212"/>
      <c r="E67" s="212"/>
      <c r="F67" s="202"/>
      <c r="G67" s="213"/>
      <c r="H67" s="213"/>
      <c r="I67" s="213"/>
      <c r="J67" s="213"/>
      <c r="K67" s="213"/>
      <c r="L67" s="213"/>
      <c r="M67" s="213"/>
      <c r="N67" s="213"/>
      <c r="O67" s="216"/>
      <c r="P67" s="215">
        <f>Q67+V67</f>
        <v>0</v>
      </c>
      <c r="Q67" s="215">
        <f>SUM(R67:U67)</f>
        <v>0</v>
      </c>
      <c r="R67" s="216"/>
      <c r="S67" s="216"/>
      <c r="T67" s="216"/>
      <c r="U67" s="216"/>
      <c r="V67" s="216"/>
      <c r="W67" s="219"/>
      <c r="X67" s="219"/>
      <c r="Y67" s="225"/>
    </row>
    <row r="68" s="19" customFormat="1" ht="30" customHeight="1" spans="1:25">
      <c r="A68" s="198" t="s">
        <v>234</v>
      </c>
      <c r="B68" s="199"/>
      <c r="C68" s="211"/>
      <c r="D68" s="213"/>
      <c r="E68" s="213"/>
      <c r="F68" s="202"/>
      <c r="G68" s="213"/>
      <c r="H68" s="213"/>
      <c r="I68" s="213"/>
      <c r="J68" s="213"/>
      <c r="K68" s="213"/>
      <c r="L68" s="213"/>
      <c r="M68" s="213"/>
      <c r="N68" s="213"/>
      <c r="O68" s="216"/>
      <c r="P68" s="215">
        <f>Q68+V68</f>
        <v>0</v>
      </c>
      <c r="Q68" s="215">
        <f>SUM(R68:U68)</f>
        <v>0</v>
      </c>
      <c r="R68" s="216"/>
      <c r="S68" s="216"/>
      <c r="T68" s="216"/>
      <c r="U68" s="216"/>
      <c r="V68" s="216"/>
      <c r="W68" s="216"/>
      <c r="X68" s="216"/>
      <c r="Y68" s="225"/>
    </row>
    <row r="69" s="19" customFormat="1" ht="30" customHeight="1" spans="1:25">
      <c r="A69" s="198" t="s">
        <v>235</v>
      </c>
      <c r="B69" s="199"/>
      <c r="C69" s="211"/>
      <c r="D69" s="213"/>
      <c r="E69" s="213"/>
      <c r="F69" s="202"/>
      <c r="G69" s="213"/>
      <c r="H69" s="213"/>
      <c r="I69" s="213"/>
      <c r="J69" s="213"/>
      <c r="K69" s="213"/>
      <c r="L69" s="213"/>
      <c r="M69" s="213"/>
      <c r="N69" s="213"/>
      <c r="O69" s="216"/>
      <c r="P69" s="215">
        <f>Q69+V69</f>
        <v>0</v>
      </c>
      <c r="Q69" s="215">
        <f>SUM(R69:U69)</f>
        <v>0</v>
      </c>
      <c r="R69" s="216"/>
      <c r="S69" s="216"/>
      <c r="T69" s="216"/>
      <c r="U69" s="216"/>
      <c r="V69" s="216"/>
      <c r="W69" s="216"/>
      <c r="X69" s="216"/>
      <c r="Y69" s="225"/>
    </row>
    <row r="70" s="19" customFormat="1" ht="30" customHeight="1" spans="1:25">
      <c r="A70" s="142" t="s">
        <v>236</v>
      </c>
      <c r="B70" s="143"/>
      <c r="C70" s="154"/>
      <c r="D70" s="172"/>
      <c r="E70" s="172"/>
      <c r="F70" s="143">
        <f>F71+F72</f>
        <v>0</v>
      </c>
      <c r="G70" s="143"/>
      <c r="H70" s="143"/>
      <c r="I70" s="143"/>
      <c r="J70" s="143"/>
      <c r="K70" s="143"/>
      <c r="L70" s="143"/>
      <c r="M70" s="143"/>
      <c r="N70" s="143"/>
      <c r="O70" s="143"/>
      <c r="P70" s="143">
        <f t="shared" ref="P70:V70" si="23">P71+P72</f>
        <v>0</v>
      </c>
      <c r="Q70" s="143">
        <f t="shared" si="23"/>
        <v>0</v>
      </c>
      <c r="R70" s="143">
        <f t="shared" si="23"/>
        <v>0</v>
      </c>
      <c r="S70" s="143">
        <f t="shared" si="23"/>
        <v>0</v>
      </c>
      <c r="T70" s="143">
        <f t="shared" si="23"/>
        <v>0</v>
      </c>
      <c r="U70" s="143">
        <f t="shared" si="23"/>
        <v>0</v>
      </c>
      <c r="V70" s="143">
        <f t="shared" si="23"/>
        <v>0</v>
      </c>
      <c r="W70" s="178"/>
      <c r="X70" s="178"/>
      <c r="Y70" s="224"/>
    </row>
    <row r="71" s="19" customFormat="1" ht="30" customHeight="1" spans="1:25">
      <c r="A71" s="198" t="s">
        <v>237</v>
      </c>
      <c r="B71" s="199"/>
      <c r="C71" s="211"/>
      <c r="D71" s="213"/>
      <c r="E71" s="213"/>
      <c r="F71" s="202"/>
      <c r="G71" s="213"/>
      <c r="H71" s="213"/>
      <c r="I71" s="213"/>
      <c r="J71" s="213"/>
      <c r="K71" s="213"/>
      <c r="L71" s="213"/>
      <c r="M71" s="213"/>
      <c r="N71" s="213"/>
      <c r="O71" s="216"/>
      <c r="P71" s="215">
        <f t="shared" ref="P71:P76" si="24">Q71+V71</f>
        <v>0</v>
      </c>
      <c r="Q71" s="215">
        <f t="shared" ref="Q71:Q76" si="25">SUM(R71:U71)</f>
        <v>0</v>
      </c>
      <c r="R71" s="216"/>
      <c r="S71" s="216"/>
      <c r="T71" s="216"/>
      <c r="U71" s="216"/>
      <c r="V71" s="216"/>
      <c r="W71" s="216"/>
      <c r="X71" s="216"/>
      <c r="Y71" s="225"/>
    </row>
    <row r="72" s="197" customFormat="1" ht="30" customHeight="1" spans="1:25">
      <c r="A72" s="198" t="s">
        <v>238</v>
      </c>
      <c r="B72" s="199"/>
      <c r="C72" s="227"/>
      <c r="D72" s="228"/>
      <c r="E72" s="228"/>
      <c r="F72" s="202"/>
      <c r="G72" s="228"/>
      <c r="H72" s="228"/>
      <c r="I72" s="228"/>
      <c r="J72" s="228"/>
      <c r="K72" s="228"/>
      <c r="L72" s="228"/>
      <c r="M72" s="228"/>
      <c r="N72" s="228"/>
      <c r="O72" s="229"/>
      <c r="P72" s="215">
        <f t="shared" si="24"/>
        <v>0</v>
      </c>
      <c r="Q72" s="215">
        <f t="shared" si="25"/>
        <v>0</v>
      </c>
      <c r="R72" s="229"/>
      <c r="S72" s="229"/>
      <c r="T72" s="229"/>
      <c r="U72" s="229"/>
      <c r="V72" s="229"/>
      <c r="W72" s="229"/>
      <c r="X72" s="229"/>
      <c r="Y72" s="232"/>
    </row>
    <row r="73" s="19" customFormat="1" ht="30" customHeight="1" spans="1:25">
      <c r="A73" s="142" t="s">
        <v>239</v>
      </c>
      <c r="B73" s="143"/>
      <c r="C73" s="154"/>
      <c r="D73" s="172"/>
      <c r="E73" s="172"/>
      <c r="F73" s="143">
        <f>F74+F75+F76</f>
        <v>0</v>
      </c>
      <c r="G73" s="143"/>
      <c r="H73" s="143"/>
      <c r="I73" s="143"/>
      <c r="J73" s="143"/>
      <c r="K73" s="143"/>
      <c r="L73" s="143"/>
      <c r="M73" s="143"/>
      <c r="N73" s="143"/>
      <c r="O73" s="143"/>
      <c r="P73" s="143">
        <f t="shared" ref="P73:V73" si="26">P74+P75+P76</f>
        <v>0</v>
      </c>
      <c r="Q73" s="143">
        <f t="shared" si="26"/>
        <v>0</v>
      </c>
      <c r="R73" s="143">
        <f t="shared" si="26"/>
        <v>0</v>
      </c>
      <c r="S73" s="143">
        <f t="shared" si="26"/>
        <v>0</v>
      </c>
      <c r="T73" s="143">
        <f t="shared" si="26"/>
        <v>0</v>
      </c>
      <c r="U73" s="143">
        <f t="shared" si="26"/>
        <v>0</v>
      </c>
      <c r="V73" s="143">
        <f t="shared" si="26"/>
        <v>0</v>
      </c>
      <c r="W73" s="178"/>
      <c r="X73" s="178"/>
      <c r="Y73" s="224"/>
    </row>
    <row r="74" s="19" customFormat="1" ht="30" customHeight="1" spans="1:25">
      <c r="A74" s="198" t="s">
        <v>240</v>
      </c>
      <c r="B74" s="199"/>
      <c r="C74" s="211"/>
      <c r="D74" s="213"/>
      <c r="E74" s="213"/>
      <c r="F74" s="202"/>
      <c r="G74" s="213"/>
      <c r="H74" s="213"/>
      <c r="I74" s="213"/>
      <c r="J74" s="213"/>
      <c r="K74" s="213"/>
      <c r="L74" s="213"/>
      <c r="M74" s="213"/>
      <c r="N74" s="213"/>
      <c r="O74" s="216"/>
      <c r="P74" s="215">
        <f t="shared" si="24"/>
        <v>0</v>
      </c>
      <c r="Q74" s="215">
        <f t="shared" si="25"/>
        <v>0</v>
      </c>
      <c r="R74" s="216"/>
      <c r="S74" s="216"/>
      <c r="T74" s="216"/>
      <c r="U74" s="216"/>
      <c r="V74" s="216"/>
      <c r="W74" s="216"/>
      <c r="X74" s="216"/>
      <c r="Y74" s="225"/>
    </row>
    <row r="75" s="19" customFormat="1" ht="30" customHeight="1" spans="1:25">
      <c r="A75" s="198" t="s">
        <v>241</v>
      </c>
      <c r="B75" s="199"/>
      <c r="C75" s="211"/>
      <c r="D75" s="213"/>
      <c r="E75" s="213"/>
      <c r="F75" s="202"/>
      <c r="G75" s="213"/>
      <c r="H75" s="213"/>
      <c r="I75" s="213"/>
      <c r="J75" s="213"/>
      <c r="K75" s="213"/>
      <c r="L75" s="213"/>
      <c r="M75" s="213"/>
      <c r="N75" s="213"/>
      <c r="O75" s="216"/>
      <c r="P75" s="215">
        <f t="shared" si="24"/>
        <v>0</v>
      </c>
      <c r="Q75" s="215">
        <f t="shared" si="25"/>
        <v>0</v>
      </c>
      <c r="R75" s="216"/>
      <c r="S75" s="216"/>
      <c r="T75" s="216"/>
      <c r="U75" s="216"/>
      <c r="V75" s="216"/>
      <c r="W75" s="216"/>
      <c r="X75" s="216"/>
      <c r="Y75" s="225"/>
    </row>
    <row r="76" s="127" customFormat="1" ht="30" customHeight="1" spans="1:25">
      <c r="A76" s="198" t="s">
        <v>242</v>
      </c>
      <c r="B76" s="199"/>
      <c r="C76" s="211"/>
      <c r="D76" s="212"/>
      <c r="E76" s="212"/>
      <c r="F76" s="202"/>
      <c r="G76" s="213"/>
      <c r="H76" s="213"/>
      <c r="I76" s="213"/>
      <c r="J76" s="213"/>
      <c r="K76" s="213"/>
      <c r="L76" s="213"/>
      <c r="M76" s="213"/>
      <c r="N76" s="213"/>
      <c r="O76" s="216"/>
      <c r="P76" s="215">
        <f t="shared" si="24"/>
        <v>0</v>
      </c>
      <c r="Q76" s="215">
        <f t="shared" si="25"/>
        <v>0</v>
      </c>
      <c r="R76" s="216"/>
      <c r="S76" s="216"/>
      <c r="T76" s="216"/>
      <c r="U76" s="216"/>
      <c r="V76" s="216"/>
      <c r="W76" s="219"/>
      <c r="X76" s="219"/>
      <c r="Y76" s="225"/>
    </row>
    <row r="77" s="127" customFormat="1" ht="30" customHeight="1" spans="1:25">
      <c r="A77" s="142" t="s">
        <v>243</v>
      </c>
      <c r="B77" s="143"/>
      <c r="C77" s="154"/>
      <c r="D77" s="155"/>
      <c r="E77" s="155"/>
      <c r="F77" s="143">
        <f>F78</f>
        <v>0</v>
      </c>
      <c r="G77" s="143"/>
      <c r="H77" s="143"/>
      <c r="I77" s="143"/>
      <c r="J77" s="143"/>
      <c r="K77" s="143"/>
      <c r="L77" s="143"/>
      <c r="M77" s="143"/>
      <c r="N77" s="143"/>
      <c r="O77" s="143"/>
      <c r="P77" s="143">
        <f t="shared" ref="P77:V77" si="27">P78</f>
        <v>0</v>
      </c>
      <c r="Q77" s="143">
        <f t="shared" si="27"/>
        <v>0</v>
      </c>
      <c r="R77" s="143">
        <f t="shared" si="27"/>
        <v>0</v>
      </c>
      <c r="S77" s="143">
        <f t="shared" si="27"/>
        <v>0</v>
      </c>
      <c r="T77" s="143">
        <f t="shared" si="27"/>
        <v>0</v>
      </c>
      <c r="U77" s="143">
        <f t="shared" si="27"/>
        <v>0</v>
      </c>
      <c r="V77" s="143">
        <f t="shared" si="27"/>
        <v>0</v>
      </c>
      <c r="W77" s="168"/>
      <c r="X77" s="168"/>
      <c r="Y77" s="224"/>
    </row>
    <row r="78" s="127" customFormat="1" ht="30" customHeight="1" spans="1:25">
      <c r="A78" s="198" t="s">
        <v>244</v>
      </c>
      <c r="B78" s="199"/>
      <c r="C78" s="211"/>
      <c r="D78" s="212"/>
      <c r="E78" s="212"/>
      <c r="F78" s="202"/>
      <c r="G78" s="213"/>
      <c r="H78" s="213"/>
      <c r="I78" s="213"/>
      <c r="J78" s="213"/>
      <c r="K78" s="213"/>
      <c r="L78" s="213"/>
      <c r="M78" s="213"/>
      <c r="N78" s="213"/>
      <c r="O78" s="216"/>
      <c r="P78" s="215">
        <f>Q78+V78</f>
        <v>0</v>
      </c>
      <c r="Q78" s="215">
        <f>SUM(R78:U78)</f>
        <v>0</v>
      </c>
      <c r="R78" s="216"/>
      <c r="S78" s="216"/>
      <c r="T78" s="216"/>
      <c r="U78" s="216"/>
      <c r="V78" s="216"/>
      <c r="W78" s="219"/>
      <c r="X78" s="219"/>
      <c r="Y78" s="225"/>
    </row>
    <row r="79" s="127" customFormat="1" ht="30" customHeight="1" spans="1:25">
      <c r="A79" s="138" t="s">
        <v>245</v>
      </c>
      <c r="B79" s="139"/>
      <c r="C79" s="169"/>
      <c r="D79" s="170"/>
      <c r="E79" s="170"/>
      <c r="F79" s="139">
        <f>F80+F122+F127</f>
        <v>35</v>
      </c>
      <c r="G79" s="139"/>
      <c r="H79" s="139"/>
      <c r="I79" s="139"/>
      <c r="J79" s="139"/>
      <c r="K79" s="139"/>
      <c r="L79" s="139"/>
      <c r="M79" s="139"/>
      <c r="N79" s="139"/>
      <c r="O79" s="139"/>
      <c r="P79" s="139">
        <f t="shared" ref="P79:V79" si="28">P80+P122+P127</f>
        <v>1955.5</v>
      </c>
      <c r="Q79" s="139">
        <f t="shared" si="28"/>
        <v>813</v>
      </c>
      <c r="R79" s="139">
        <f t="shared" si="28"/>
        <v>0</v>
      </c>
      <c r="S79" s="139">
        <f t="shared" si="28"/>
        <v>0</v>
      </c>
      <c r="T79" s="139">
        <f t="shared" si="28"/>
        <v>563</v>
      </c>
      <c r="U79" s="139">
        <f t="shared" si="28"/>
        <v>250</v>
      </c>
      <c r="V79" s="139">
        <f t="shared" si="28"/>
        <v>1142.5</v>
      </c>
      <c r="W79" s="177"/>
      <c r="X79" s="177"/>
      <c r="Y79" s="226"/>
    </row>
    <row r="80" s="123" customFormat="1" ht="30" customHeight="1" spans="1:25">
      <c r="A80" s="142" t="s">
        <v>246</v>
      </c>
      <c r="B80" s="143"/>
      <c r="C80" s="144"/>
      <c r="D80" s="145"/>
      <c r="E80" s="145"/>
      <c r="F80" s="143">
        <f>F81+F82+F103+F104+F120+F121+F103</f>
        <v>35</v>
      </c>
      <c r="G80" s="143"/>
      <c r="H80" s="143"/>
      <c r="I80" s="143"/>
      <c r="J80" s="143"/>
      <c r="K80" s="143"/>
      <c r="L80" s="143"/>
      <c r="M80" s="143"/>
      <c r="N80" s="143"/>
      <c r="O80" s="143"/>
      <c r="P80" s="143">
        <f t="shared" ref="P80:V80" si="29">P81+P82+P103+P104+P120+P121+P103</f>
        <v>1955.5</v>
      </c>
      <c r="Q80" s="143">
        <f t="shared" si="29"/>
        <v>813</v>
      </c>
      <c r="R80" s="143">
        <f t="shared" si="29"/>
        <v>0</v>
      </c>
      <c r="S80" s="143">
        <f t="shared" si="29"/>
        <v>0</v>
      </c>
      <c r="T80" s="143">
        <f t="shared" si="29"/>
        <v>563</v>
      </c>
      <c r="U80" s="143">
        <f t="shared" si="29"/>
        <v>250</v>
      </c>
      <c r="V80" s="143">
        <f t="shared" si="29"/>
        <v>1142.5</v>
      </c>
      <c r="W80" s="166"/>
      <c r="X80" s="166"/>
      <c r="Y80" s="222"/>
    </row>
    <row r="81" s="197" customFormat="1" ht="30" customHeight="1" spans="1:25">
      <c r="A81" s="198" t="s">
        <v>247</v>
      </c>
      <c r="B81" s="199"/>
      <c r="C81" s="227"/>
      <c r="D81" s="228"/>
      <c r="E81" s="228"/>
      <c r="F81" s="202"/>
      <c r="G81" s="202"/>
      <c r="H81" s="202"/>
      <c r="I81" s="202"/>
      <c r="J81" s="202"/>
      <c r="K81" s="202"/>
      <c r="L81" s="202"/>
      <c r="M81" s="202"/>
      <c r="N81" s="202"/>
      <c r="O81" s="202"/>
      <c r="P81" s="202"/>
      <c r="Q81" s="202"/>
      <c r="R81" s="202"/>
      <c r="S81" s="202"/>
      <c r="T81" s="202"/>
      <c r="U81" s="202"/>
      <c r="V81" s="202"/>
      <c r="W81" s="229"/>
      <c r="X81" s="229"/>
      <c r="Y81" s="232"/>
    </row>
    <row r="82" s="197" customFormat="1" ht="30" customHeight="1" spans="1:25">
      <c r="A82" s="198" t="s">
        <v>248</v>
      </c>
      <c r="B82" s="199"/>
      <c r="C82" s="227"/>
      <c r="D82" s="228"/>
      <c r="E82" s="228"/>
      <c r="F82" s="202">
        <f>SUM(F83:F102)</f>
        <v>20</v>
      </c>
      <c r="G82" s="202"/>
      <c r="H82" s="202"/>
      <c r="I82" s="202"/>
      <c r="J82" s="202"/>
      <c r="K82" s="202"/>
      <c r="L82" s="202"/>
      <c r="M82" s="202"/>
      <c r="N82" s="202"/>
      <c r="O82" s="202"/>
      <c r="P82" s="202">
        <f t="shared" ref="P82:V82" si="30">SUM(P83:P102)</f>
        <v>1502.5</v>
      </c>
      <c r="Q82" s="202">
        <f t="shared" si="30"/>
        <v>360</v>
      </c>
      <c r="R82" s="202">
        <f t="shared" si="30"/>
        <v>0</v>
      </c>
      <c r="S82" s="202">
        <f t="shared" si="30"/>
        <v>0</v>
      </c>
      <c r="T82" s="202">
        <f t="shared" si="30"/>
        <v>110</v>
      </c>
      <c r="U82" s="202">
        <f t="shared" si="30"/>
        <v>250</v>
      </c>
      <c r="V82" s="202">
        <f t="shared" si="30"/>
        <v>1142.5</v>
      </c>
      <c r="W82" s="229"/>
      <c r="X82" s="229"/>
      <c r="Y82" s="232"/>
    </row>
    <row r="83" s="193" customFormat="1" ht="75" spans="1:25">
      <c r="A83" s="204">
        <v>21</v>
      </c>
      <c r="B83" s="207" t="s">
        <v>249</v>
      </c>
      <c r="C83" s="209" t="s">
        <v>250</v>
      </c>
      <c r="D83" s="205" t="s">
        <v>89</v>
      </c>
      <c r="E83" s="209" t="s">
        <v>251</v>
      </c>
      <c r="F83" s="205">
        <v>1</v>
      </c>
      <c r="G83" s="207" t="s">
        <v>127</v>
      </c>
      <c r="H83" s="207" t="s">
        <v>252</v>
      </c>
      <c r="I83" s="205" t="s">
        <v>94</v>
      </c>
      <c r="J83" s="205" t="s">
        <v>94</v>
      </c>
      <c r="K83" s="205" t="s">
        <v>93</v>
      </c>
      <c r="L83" s="205">
        <v>123</v>
      </c>
      <c r="M83" s="204">
        <v>216</v>
      </c>
      <c r="N83" s="204">
        <v>426</v>
      </c>
      <c r="O83" s="204">
        <v>931</v>
      </c>
      <c r="P83" s="204">
        <v>250</v>
      </c>
      <c r="Q83" s="204">
        <v>250</v>
      </c>
      <c r="R83" s="204"/>
      <c r="S83" s="204"/>
      <c r="T83" s="204"/>
      <c r="U83" s="204">
        <v>250</v>
      </c>
      <c r="V83" s="204"/>
      <c r="W83" s="207" t="s">
        <v>253</v>
      </c>
      <c r="X83" s="207" t="s">
        <v>253</v>
      </c>
      <c r="Y83" s="209" t="s">
        <v>254</v>
      </c>
    </row>
    <row r="84" s="193" customFormat="1" ht="75" spans="1:25">
      <c r="A84" s="204">
        <v>22</v>
      </c>
      <c r="B84" s="207" t="s">
        <v>255</v>
      </c>
      <c r="C84" s="209" t="s">
        <v>256</v>
      </c>
      <c r="D84" s="205" t="s">
        <v>89</v>
      </c>
      <c r="E84" s="209" t="s">
        <v>257</v>
      </c>
      <c r="F84" s="205">
        <v>1</v>
      </c>
      <c r="G84" s="207" t="s">
        <v>127</v>
      </c>
      <c r="H84" s="207" t="s">
        <v>258</v>
      </c>
      <c r="I84" s="205" t="s">
        <v>93</v>
      </c>
      <c r="J84" s="205" t="s">
        <v>94</v>
      </c>
      <c r="K84" s="205" t="s">
        <v>94</v>
      </c>
      <c r="L84" s="205">
        <v>93</v>
      </c>
      <c r="M84" s="204">
        <v>196</v>
      </c>
      <c r="N84" s="204">
        <v>192</v>
      </c>
      <c r="O84" s="204">
        <v>468</v>
      </c>
      <c r="P84" s="204">
        <v>35</v>
      </c>
      <c r="Q84" s="204">
        <v>35</v>
      </c>
      <c r="R84" s="204"/>
      <c r="S84" s="204"/>
      <c r="T84" s="204">
        <v>35</v>
      </c>
      <c r="U84" s="204"/>
      <c r="V84" s="204"/>
      <c r="W84" s="207" t="s">
        <v>253</v>
      </c>
      <c r="X84" s="207" t="s">
        <v>253</v>
      </c>
      <c r="Y84" s="209" t="s">
        <v>259</v>
      </c>
    </row>
    <row r="85" s="193" customFormat="1" ht="93.75" spans="1:25">
      <c r="A85" s="204">
        <v>23</v>
      </c>
      <c r="B85" s="207" t="s">
        <v>260</v>
      </c>
      <c r="C85" s="209" t="s">
        <v>261</v>
      </c>
      <c r="D85" s="205" t="s">
        <v>89</v>
      </c>
      <c r="E85" s="209" t="s">
        <v>262</v>
      </c>
      <c r="F85" s="205">
        <v>1</v>
      </c>
      <c r="G85" s="205" t="s">
        <v>100</v>
      </c>
      <c r="H85" s="207" t="s">
        <v>263</v>
      </c>
      <c r="I85" s="205" t="s">
        <v>94</v>
      </c>
      <c r="J85" s="205" t="s">
        <v>93</v>
      </c>
      <c r="K85" s="205" t="s">
        <v>94</v>
      </c>
      <c r="L85" s="205">
        <v>96</v>
      </c>
      <c r="M85" s="204">
        <v>196</v>
      </c>
      <c r="N85" s="204">
        <v>298</v>
      </c>
      <c r="O85" s="204">
        <v>762</v>
      </c>
      <c r="P85" s="204">
        <v>40</v>
      </c>
      <c r="Q85" s="204">
        <v>40</v>
      </c>
      <c r="R85" s="204"/>
      <c r="S85" s="204"/>
      <c r="T85" s="204">
        <v>40</v>
      </c>
      <c r="U85" s="204"/>
      <c r="V85" s="204"/>
      <c r="W85" s="207" t="s">
        <v>253</v>
      </c>
      <c r="X85" s="207" t="s">
        <v>253</v>
      </c>
      <c r="Y85" s="209" t="s">
        <v>264</v>
      </c>
    </row>
    <row r="86" s="193" customFormat="1" ht="93.75" spans="1:25">
      <c r="A86" s="204">
        <v>24</v>
      </c>
      <c r="B86" s="207" t="s">
        <v>265</v>
      </c>
      <c r="C86" s="209" t="s">
        <v>266</v>
      </c>
      <c r="D86" s="205" t="s">
        <v>89</v>
      </c>
      <c r="E86" s="209" t="s">
        <v>267</v>
      </c>
      <c r="F86" s="205">
        <v>1</v>
      </c>
      <c r="G86" s="207" t="s">
        <v>166</v>
      </c>
      <c r="H86" s="205" t="s">
        <v>268</v>
      </c>
      <c r="I86" s="205" t="s">
        <v>94</v>
      </c>
      <c r="J86" s="205" t="s">
        <v>94</v>
      </c>
      <c r="K86" s="205" t="s">
        <v>94</v>
      </c>
      <c r="L86" s="205">
        <v>16</v>
      </c>
      <c r="M86" s="204">
        <v>33</v>
      </c>
      <c r="N86" s="204">
        <v>42</v>
      </c>
      <c r="O86" s="204">
        <v>85</v>
      </c>
      <c r="P86" s="204">
        <v>185.5</v>
      </c>
      <c r="Q86" s="204"/>
      <c r="R86" s="231"/>
      <c r="S86" s="204"/>
      <c r="T86" s="204"/>
      <c r="U86" s="204"/>
      <c r="V86" s="204">
        <v>185.5</v>
      </c>
      <c r="W86" s="205" t="s">
        <v>142</v>
      </c>
      <c r="X86" s="205" t="s">
        <v>142</v>
      </c>
      <c r="Y86" s="209" t="s">
        <v>269</v>
      </c>
    </row>
    <row r="87" s="193" customFormat="1" ht="93.75" spans="1:25">
      <c r="A87" s="204">
        <v>25</v>
      </c>
      <c r="B87" s="207" t="s">
        <v>270</v>
      </c>
      <c r="C87" s="209" t="s">
        <v>271</v>
      </c>
      <c r="D87" s="205" t="s">
        <v>89</v>
      </c>
      <c r="E87" s="209" t="s">
        <v>272</v>
      </c>
      <c r="F87" s="205">
        <v>1</v>
      </c>
      <c r="G87" s="207" t="s">
        <v>166</v>
      </c>
      <c r="H87" s="205" t="s">
        <v>167</v>
      </c>
      <c r="I87" s="205" t="s">
        <v>94</v>
      </c>
      <c r="J87" s="205" t="s">
        <v>94</v>
      </c>
      <c r="K87" s="205" t="s">
        <v>94</v>
      </c>
      <c r="L87" s="205">
        <v>15</v>
      </c>
      <c r="M87" s="204">
        <v>25</v>
      </c>
      <c r="N87" s="204">
        <v>29</v>
      </c>
      <c r="O87" s="204">
        <v>65</v>
      </c>
      <c r="P87" s="204">
        <v>72.45</v>
      </c>
      <c r="Q87" s="204"/>
      <c r="R87" s="231"/>
      <c r="S87" s="204"/>
      <c r="T87" s="204"/>
      <c r="U87" s="204"/>
      <c r="V87" s="204">
        <v>72.45</v>
      </c>
      <c r="W87" s="205" t="s">
        <v>142</v>
      </c>
      <c r="X87" s="205" t="s">
        <v>142</v>
      </c>
      <c r="Y87" s="209" t="s">
        <v>269</v>
      </c>
    </row>
    <row r="88" s="193" customFormat="1" ht="93.75" spans="1:25">
      <c r="A88" s="204">
        <v>26</v>
      </c>
      <c r="B88" s="207" t="s">
        <v>273</v>
      </c>
      <c r="C88" s="209" t="s">
        <v>274</v>
      </c>
      <c r="D88" s="205" t="s">
        <v>89</v>
      </c>
      <c r="E88" s="209" t="s">
        <v>275</v>
      </c>
      <c r="F88" s="205">
        <v>1</v>
      </c>
      <c r="G88" s="207" t="s">
        <v>166</v>
      </c>
      <c r="H88" s="205" t="s">
        <v>276</v>
      </c>
      <c r="I88" s="205" t="s">
        <v>94</v>
      </c>
      <c r="J88" s="205" t="s">
        <v>94</v>
      </c>
      <c r="K88" s="205" t="s">
        <v>94</v>
      </c>
      <c r="L88" s="205">
        <v>62</v>
      </c>
      <c r="M88" s="204">
        <v>153</v>
      </c>
      <c r="N88" s="204">
        <v>154</v>
      </c>
      <c r="O88" s="204">
        <v>385</v>
      </c>
      <c r="P88" s="204">
        <v>29.55</v>
      </c>
      <c r="Q88" s="204"/>
      <c r="R88" s="231"/>
      <c r="S88" s="204"/>
      <c r="T88" s="204"/>
      <c r="U88" s="204"/>
      <c r="V88" s="204">
        <v>29.55</v>
      </c>
      <c r="W88" s="205" t="s">
        <v>142</v>
      </c>
      <c r="X88" s="205" t="s">
        <v>142</v>
      </c>
      <c r="Y88" s="209" t="s">
        <v>269</v>
      </c>
    </row>
    <row r="89" s="194" customFormat="1" ht="156.95" customHeight="1" spans="1:25">
      <c r="A89" s="204">
        <v>27</v>
      </c>
      <c r="B89" s="207" t="s">
        <v>277</v>
      </c>
      <c r="C89" s="209" t="s">
        <v>278</v>
      </c>
      <c r="D89" s="207" t="s">
        <v>89</v>
      </c>
      <c r="E89" s="209" t="s">
        <v>279</v>
      </c>
      <c r="F89" s="207">
        <v>1</v>
      </c>
      <c r="G89" s="207" t="s">
        <v>280</v>
      </c>
      <c r="H89" s="207" t="s">
        <v>281</v>
      </c>
      <c r="I89" s="207" t="s">
        <v>94</v>
      </c>
      <c r="J89" s="207" t="s">
        <v>93</v>
      </c>
      <c r="K89" s="207" t="s">
        <v>94</v>
      </c>
      <c r="L89" s="207">
        <v>42</v>
      </c>
      <c r="M89" s="207">
        <v>95</v>
      </c>
      <c r="N89" s="207">
        <v>56</v>
      </c>
      <c r="O89" s="207">
        <v>135</v>
      </c>
      <c r="P89" s="207">
        <v>35</v>
      </c>
      <c r="Q89" s="207">
        <v>35</v>
      </c>
      <c r="R89" s="207"/>
      <c r="S89" s="207"/>
      <c r="T89" s="207">
        <v>35</v>
      </c>
      <c r="U89" s="207"/>
      <c r="V89" s="207"/>
      <c r="W89" s="207" t="s">
        <v>282</v>
      </c>
      <c r="X89" s="207" t="s">
        <v>121</v>
      </c>
      <c r="Y89" s="209" t="s">
        <v>283</v>
      </c>
    </row>
    <row r="90" s="193" customFormat="1" ht="150" spans="1:25">
      <c r="A90" s="204">
        <v>28</v>
      </c>
      <c r="B90" s="207" t="s">
        <v>284</v>
      </c>
      <c r="C90" s="209" t="s">
        <v>285</v>
      </c>
      <c r="D90" s="207" t="s">
        <v>286</v>
      </c>
      <c r="E90" s="209" t="s">
        <v>287</v>
      </c>
      <c r="F90" s="207">
        <v>1</v>
      </c>
      <c r="G90" s="207" t="s">
        <v>148</v>
      </c>
      <c r="H90" s="207" t="s">
        <v>288</v>
      </c>
      <c r="I90" s="207" t="s">
        <v>93</v>
      </c>
      <c r="J90" s="207" t="s">
        <v>93</v>
      </c>
      <c r="K90" s="207" t="s">
        <v>94</v>
      </c>
      <c r="L90" s="207">
        <v>36</v>
      </c>
      <c r="M90" s="207">
        <v>79</v>
      </c>
      <c r="N90" s="207">
        <v>117</v>
      </c>
      <c r="O90" s="207">
        <v>304</v>
      </c>
      <c r="P90" s="207">
        <v>106</v>
      </c>
      <c r="Q90" s="207"/>
      <c r="R90" s="207"/>
      <c r="S90" s="207"/>
      <c r="T90" s="207"/>
      <c r="U90" s="207"/>
      <c r="V90" s="207">
        <v>106</v>
      </c>
      <c r="W90" s="207" t="s">
        <v>289</v>
      </c>
      <c r="X90" s="207" t="s">
        <v>290</v>
      </c>
      <c r="Y90" s="209" t="s">
        <v>291</v>
      </c>
    </row>
    <row r="91" s="193" customFormat="1" ht="150" spans="1:25">
      <c r="A91" s="204">
        <v>29</v>
      </c>
      <c r="B91" s="207" t="s">
        <v>292</v>
      </c>
      <c r="C91" s="209" t="s">
        <v>293</v>
      </c>
      <c r="D91" s="207" t="s">
        <v>286</v>
      </c>
      <c r="E91" s="209" t="s">
        <v>294</v>
      </c>
      <c r="F91" s="207">
        <v>1</v>
      </c>
      <c r="G91" s="207" t="s">
        <v>127</v>
      </c>
      <c r="H91" s="207" t="s">
        <v>295</v>
      </c>
      <c r="I91" s="207" t="s">
        <v>94</v>
      </c>
      <c r="J91" s="207" t="s">
        <v>94</v>
      </c>
      <c r="K91" s="207" t="s">
        <v>93</v>
      </c>
      <c r="L91" s="207">
        <v>27</v>
      </c>
      <c r="M91" s="207">
        <v>56</v>
      </c>
      <c r="N91" s="207">
        <v>115</v>
      </c>
      <c r="O91" s="207">
        <v>285</v>
      </c>
      <c r="P91" s="207">
        <v>30</v>
      </c>
      <c r="Q91" s="207"/>
      <c r="R91" s="207"/>
      <c r="S91" s="207"/>
      <c r="T91" s="207"/>
      <c r="U91" s="207"/>
      <c r="V91" s="207">
        <v>30</v>
      </c>
      <c r="W91" s="207" t="s">
        <v>289</v>
      </c>
      <c r="X91" s="207" t="s">
        <v>290</v>
      </c>
      <c r="Y91" s="209" t="s">
        <v>291</v>
      </c>
    </row>
    <row r="92" s="193" customFormat="1" ht="150" spans="1:25">
      <c r="A92" s="204">
        <v>30</v>
      </c>
      <c r="B92" s="207" t="s">
        <v>296</v>
      </c>
      <c r="C92" s="209" t="s">
        <v>297</v>
      </c>
      <c r="D92" s="207" t="s">
        <v>286</v>
      </c>
      <c r="E92" s="209" t="s">
        <v>298</v>
      </c>
      <c r="F92" s="207">
        <v>1</v>
      </c>
      <c r="G92" s="207" t="s">
        <v>127</v>
      </c>
      <c r="H92" s="207" t="s">
        <v>299</v>
      </c>
      <c r="I92" s="207" t="s">
        <v>93</v>
      </c>
      <c r="J92" s="207" t="s">
        <v>94</v>
      </c>
      <c r="K92" s="207" t="s">
        <v>94</v>
      </c>
      <c r="L92" s="207">
        <v>40</v>
      </c>
      <c r="M92" s="207">
        <v>83</v>
      </c>
      <c r="N92" s="207">
        <v>183</v>
      </c>
      <c r="O92" s="207">
        <v>443</v>
      </c>
      <c r="P92" s="207">
        <v>115</v>
      </c>
      <c r="Q92" s="207"/>
      <c r="R92" s="207"/>
      <c r="S92" s="207"/>
      <c r="T92" s="207"/>
      <c r="U92" s="207"/>
      <c r="V92" s="207">
        <v>115</v>
      </c>
      <c r="W92" s="207" t="s">
        <v>289</v>
      </c>
      <c r="X92" s="207" t="s">
        <v>290</v>
      </c>
      <c r="Y92" s="209" t="s">
        <v>291</v>
      </c>
    </row>
    <row r="93" s="193" customFormat="1" ht="150" spans="1:25">
      <c r="A93" s="204">
        <v>31</v>
      </c>
      <c r="B93" s="207" t="s">
        <v>300</v>
      </c>
      <c r="C93" s="209" t="s">
        <v>301</v>
      </c>
      <c r="D93" s="207" t="s">
        <v>286</v>
      </c>
      <c r="E93" s="209" t="s">
        <v>302</v>
      </c>
      <c r="F93" s="207">
        <v>1</v>
      </c>
      <c r="G93" s="207" t="s">
        <v>166</v>
      </c>
      <c r="H93" s="207" t="s">
        <v>303</v>
      </c>
      <c r="I93" s="207" t="s">
        <v>93</v>
      </c>
      <c r="J93" s="207" t="s">
        <v>94</v>
      </c>
      <c r="K93" s="207" t="s">
        <v>94</v>
      </c>
      <c r="L93" s="207">
        <v>22</v>
      </c>
      <c r="M93" s="207">
        <v>45</v>
      </c>
      <c r="N93" s="207">
        <v>95</v>
      </c>
      <c r="O93" s="207">
        <v>235</v>
      </c>
      <c r="P93" s="207">
        <v>50</v>
      </c>
      <c r="Q93" s="207"/>
      <c r="R93" s="207"/>
      <c r="S93" s="207"/>
      <c r="T93" s="207"/>
      <c r="U93" s="207"/>
      <c r="V93" s="207">
        <v>50</v>
      </c>
      <c r="W93" s="207" t="s">
        <v>289</v>
      </c>
      <c r="X93" s="207" t="s">
        <v>290</v>
      </c>
      <c r="Y93" s="209" t="s">
        <v>291</v>
      </c>
    </row>
    <row r="94" s="193" customFormat="1" ht="150" spans="1:25">
      <c r="A94" s="204">
        <v>32</v>
      </c>
      <c r="B94" s="207" t="s">
        <v>304</v>
      </c>
      <c r="C94" s="209" t="s">
        <v>305</v>
      </c>
      <c r="D94" s="207" t="s">
        <v>286</v>
      </c>
      <c r="E94" s="209" t="s">
        <v>306</v>
      </c>
      <c r="F94" s="207">
        <v>1</v>
      </c>
      <c r="G94" s="207" t="s">
        <v>100</v>
      </c>
      <c r="H94" s="207" t="s">
        <v>307</v>
      </c>
      <c r="I94" s="207" t="s">
        <v>93</v>
      </c>
      <c r="J94" s="207" t="s">
        <v>93</v>
      </c>
      <c r="K94" s="207" t="s">
        <v>94</v>
      </c>
      <c r="L94" s="207">
        <v>35</v>
      </c>
      <c r="M94" s="207">
        <v>75</v>
      </c>
      <c r="N94" s="207">
        <v>155</v>
      </c>
      <c r="O94" s="207">
        <v>387</v>
      </c>
      <c r="P94" s="207">
        <v>73</v>
      </c>
      <c r="Q94" s="207"/>
      <c r="R94" s="207"/>
      <c r="S94" s="207"/>
      <c r="T94" s="207"/>
      <c r="U94" s="207"/>
      <c r="V94" s="207">
        <v>73</v>
      </c>
      <c r="W94" s="207" t="s">
        <v>289</v>
      </c>
      <c r="X94" s="207" t="s">
        <v>290</v>
      </c>
      <c r="Y94" s="209" t="s">
        <v>291</v>
      </c>
    </row>
    <row r="95" s="193" customFormat="1" ht="150" spans="1:25">
      <c r="A95" s="204">
        <v>33</v>
      </c>
      <c r="B95" s="207" t="s">
        <v>308</v>
      </c>
      <c r="C95" s="209" t="s">
        <v>309</v>
      </c>
      <c r="D95" s="207" t="s">
        <v>286</v>
      </c>
      <c r="E95" s="209" t="s">
        <v>310</v>
      </c>
      <c r="F95" s="207">
        <v>1</v>
      </c>
      <c r="G95" s="207" t="s">
        <v>189</v>
      </c>
      <c r="H95" s="207" t="s">
        <v>311</v>
      </c>
      <c r="I95" s="207" t="s">
        <v>93</v>
      </c>
      <c r="J95" s="207" t="s">
        <v>94</v>
      </c>
      <c r="K95" s="207" t="s">
        <v>94</v>
      </c>
      <c r="L95" s="207">
        <v>36</v>
      </c>
      <c r="M95" s="207">
        <v>74</v>
      </c>
      <c r="N95" s="207">
        <v>119</v>
      </c>
      <c r="O95" s="207">
        <v>295</v>
      </c>
      <c r="P95" s="207">
        <v>60</v>
      </c>
      <c r="Q95" s="207"/>
      <c r="R95" s="207"/>
      <c r="S95" s="207"/>
      <c r="T95" s="207"/>
      <c r="U95" s="207"/>
      <c r="V95" s="207">
        <v>60</v>
      </c>
      <c r="W95" s="207" t="s">
        <v>289</v>
      </c>
      <c r="X95" s="207" t="s">
        <v>290</v>
      </c>
      <c r="Y95" s="209" t="s">
        <v>291</v>
      </c>
    </row>
    <row r="96" s="193" customFormat="1" ht="150" spans="1:25">
      <c r="A96" s="204">
        <v>34</v>
      </c>
      <c r="B96" s="207" t="s">
        <v>312</v>
      </c>
      <c r="C96" s="209" t="s">
        <v>313</v>
      </c>
      <c r="D96" s="207" t="s">
        <v>286</v>
      </c>
      <c r="E96" s="209" t="s">
        <v>314</v>
      </c>
      <c r="F96" s="207">
        <v>1</v>
      </c>
      <c r="G96" s="207" t="s">
        <v>100</v>
      </c>
      <c r="H96" s="207" t="s">
        <v>315</v>
      </c>
      <c r="I96" s="207" t="s">
        <v>94</v>
      </c>
      <c r="J96" s="207" t="s">
        <v>93</v>
      </c>
      <c r="K96" s="207" t="s">
        <v>94</v>
      </c>
      <c r="L96" s="207">
        <v>31</v>
      </c>
      <c r="M96" s="207">
        <v>67</v>
      </c>
      <c r="N96" s="207">
        <v>125</v>
      </c>
      <c r="O96" s="207">
        <v>312</v>
      </c>
      <c r="P96" s="207">
        <v>55</v>
      </c>
      <c r="Q96" s="207"/>
      <c r="R96" s="207"/>
      <c r="S96" s="207"/>
      <c r="T96" s="207"/>
      <c r="U96" s="207"/>
      <c r="V96" s="207">
        <v>55</v>
      </c>
      <c r="W96" s="207" t="s">
        <v>289</v>
      </c>
      <c r="X96" s="207" t="s">
        <v>290</v>
      </c>
      <c r="Y96" s="209" t="s">
        <v>291</v>
      </c>
    </row>
    <row r="97" s="193" customFormat="1" ht="150" spans="1:25">
      <c r="A97" s="204">
        <v>35</v>
      </c>
      <c r="B97" s="207" t="s">
        <v>316</v>
      </c>
      <c r="C97" s="209" t="s">
        <v>317</v>
      </c>
      <c r="D97" s="207" t="s">
        <v>286</v>
      </c>
      <c r="E97" s="209" t="s">
        <v>318</v>
      </c>
      <c r="F97" s="207">
        <v>1</v>
      </c>
      <c r="G97" s="207" t="s">
        <v>189</v>
      </c>
      <c r="H97" s="207" t="s">
        <v>319</v>
      </c>
      <c r="I97" s="207" t="s">
        <v>94</v>
      </c>
      <c r="J97" s="207" t="s">
        <v>94</v>
      </c>
      <c r="K97" s="207" t="s">
        <v>94</v>
      </c>
      <c r="L97" s="207">
        <v>42</v>
      </c>
      <c r="M97" s="207">
        <v>85</v>
      </c>
      <c r="N97" s="207">
        <v>203</v>
      </c>
      <c r="O97" s="207">
        <v>495</v>
      </c>
      <c r="P97" s="207">
        <v>55</v>
      </c>
      <c r="Q97" s="207"/>
      <c r="R97" s="207"/>
      <c r="S97" s="207"/>
      <c r="T97" s="207"/>
      <c r="U97" s="207"/>
      <c r="V97" s="207">
        <v>55</v>
      </c>
      <c r="W97" s="207" t="s">
        <v>289</v>
      </c>
      <c r="X97" s="207" t="s">
        <v>290</v>
      </c>
      <c r="Y97" s="209" t="s">
        <v>291</v>
      </c>
    </row>
    <row r="98" s="193" customFormat="1" ht="150" spans="1:25">
      <c r="A98" s="204">
        <v>36</v>
      </c>
      <c r="B98" s="207" t="s">
        <v>320</v>
      </c>
      <c r="C98" s="209" t="s">
        <v>321</v>
      </c>
      <c r="D98" s="207" t="s">
        <v>286</v>
      </c>
      <c r="E98" s="209" t="s">
        <v>322</v>
      </c>
      <c r="F98" s="207">
        <v>1</v>
      </c>
      <c r="G98" s="207" t="s">
        <v>323</v>
      </c>
      <c r="H98" s="207" t="s">
        <v>281</v>
      </c>
      <c r="I98" s="207" t="s">
        <v>94</v>
      </c>
      <c r="J98" s="207" t="s">
        <v>94</v>
      </c>
      <c r="K98" s="207" t="s">
        <v>94</v>
      </c>
      <c r="L98" s="207">
        <v>13</v>
      </c>
      <c r="M98" s="207">
        <v>26</v>
      </c>
      <c r="N98" s="207">
        <v>76</v>
      </c>
      <c r="O98" s="207">
        <v>187</v>
      </c>
      <c r="P98" s="207">
        <v>40</v>
      </c>
      <c r="Q98" s="207"/>
      <c r="R98" s="207"/>
      <c r="S98" s="207"/>
      <c r="T98" s="207"/>
      <c r="U98" s="207"/>
      <c r="V98" s="207">
        <v>40</v>
      </c>
      <c r="W98" s="207" t="s">
        <v>289</v>
      </c>
      <c r="X98" s="207" t="s">
        <v>290</v>
      </c>
      <c r="Y98" s="209" t="s">
        <v>291</v>
      </c>
    </row>
    <row r="99" s="193" customFormat="1" ht="150" spans="1:25">
      <c r="A99" s="204">
        <v>37</v>
      </c>
      <c r="B99" s="207" t="s">
        <v>324</v>
      </c>
      <c r="C99" s="209" t="s">
        <v>325</v>
      </c>
      <c r="D99" s="207" t="s">
        <v>286</v>
      </c>
      <c r="E99" s="209" t="s">
        <v>326</v>
      </c>
      <c r="F99" s="207">
        <v>1</v>
      </c>
      <c r="G99" s="207" t="s">
        <v>166</v>
      </c>
      <c r="H99" s="207" t="s">
        <v>327</v>
      </c>
      <c r="I99" s="207" t="s">
        <v>94</v>
      </c>
      <c r="J99" s="207" t="s">
        <v>94</v>
      </c>
      <c r="K99" s="207" t="s">
        <v>94</v>
      </c>
      <c r="L99" s="207">
        <v>25</v>
      </c>
      <c r="M99" s="207">
        <v>49</v>
      </c>
      <c r="N99" s="207">
        <v>242</v>
      </c>
      <c r="O99" s="207">
        <v>585</v>
      </c>
      <c r="P99" s="207">
        <v>66</v>
      </c>
      <c r="Q99" s="207"/>
      <c r="R99" s="207"/>
      <c r="S99" s="207"/>
      <c r="T99" s="207"/>
      <c r="U99" s="207"/>
      <c r="V99" s="207">
        <v>66</v>
      </c>
      <c r="W99" s="207" t="s">
        <v>289</v>
      </c>
      <c r="X99" s="207" t="s">
        <v>290</v>
      </c>
      <c r="Y99" s="209" t="s">
        <v>291</v>
      </c>
    </row>
    <row r="100" s="193" customFormat="1" ht="150" spans="1:25">
      <c r="A100" s="204">
        <v>38</v>
      </c>
      <c r="B100" s="207" t="s">
        <v>328</v>
      </c>
      <c r="C100" s="209" t="s">
        <v>329</v>
      </c>
      <c r="D100" s="207" t="s">
        <v>286</v>
      </c>
      <c r="E100" s="209" t="s">
        <v>330</v>
      </c>
      <c r="F100" s="207">
        <v>1</v>
      </c>
      <c r="G100" s="207" t="s">
        <v>140</v>
      </c>
      <c r="H100" s="207" t="s">
        <v>331</v>
      </c>
      <c r="I100" s="207" t="s">
        <v>94</v>
      </c>
      <c r="J100" s="207" t="s">
        <v>93</v>
      </c>
      <c r="K100" s="207" t="s">
        <v>94</v>
      </c>
      <c r="L100" s="207">
        <v>25</v>
      </c>
      <c r="M100" s="207">
        <v>59</v>
      </c>
      <c r="N100" s="207">
        <v>143</v>
      </c>
      <c r="O100" s="207">
        <v>325</v>
      </c>
      <c r="P100" s="207">
        <v>75</v>
      </c>
      <c r="Q100" s="207"/>
      <c r="R100" s="207"/>
      <c r="S100" s="207"/>
      <c r="T100" s="207"/>
      <c r="U100" s="207"/>
      <c r="V100" s="207">
        <v>75</v>
      </c>
      <c r="W100" s="207" t="s">
        <v>289</v>
      </c>
      <c r="X100" s="207" t="s">
        <v>290</v>
      </c>
      <c r="Y100" s="209" t="s">
        <v>291</v>
      </c>
    </row>
    <row r="101" s="193" customFormat="1" ht="195.95" customHeight="1" spans="1:25">
      <c r="A101" s="204">
        <v>39</v>
      </c>
      <c r="B101" s="207" t="s">
        <v>332</v>
      </c>
      <c r="C101" s="209" t="s">
        <v>333</v>
      </c>
      <c r="D101" s="207" t="s">
        <v>286</v>
      </c>
      <c r="E101" s="209" t="s">
        <v>334</v>
      </c>
      <c r="F101" s="207">
        <v>1</v>
      </c>
      <c r="G101" s="207" t="s">
        <v>166</v>
      </c>
      <c r="H101" s="207" t="s">
        <v>335</v>
      </c>
      <c r="I101" s="207" t="s">
        <v>94</v>
      </c>
      <c r="J101" s="207" t="s">
        <v>94</v>
      </c>
      <c r="K101" s="207" t="s">
        <v>94</v>
      </c>
      <c r="L101" s="207">
        <v>38</v>
      </c>
      <c r="M101" s="207">
        <v>80</v>
      </c>
      <c r="N101" s="207">
        <v>140</v>
      </c>
      <c r="O101" s="207">
        <v>348</v>
      </c>
      <c r="P101" s="207">
        <v>65</v>
      </c>
      <c r="Q101" s="207"/>
      <c r="R101" s="207"/>
      <c r="S101" s="207"/>
      <c r="T101" s="207"/>
      <c r="U101" s="207"/>
      <c r="V101" s="207">
        <v>65</v>
      </c>
      <c r="W101" s="207" t="s">
        <v>289</v>
      </c>
      <c r="X101" s="207" t="s">
        <v>290</v>
      </c>
      <c r="Y101" s="209" t="s">
        <v>291</v>
      </c>
    </row>
    <row r="102" s="193" customFormat="1" ht="150" spans="1:25">
      <c r="A102" s="204">
        <v>40</v>
      </c>
      <c r="B102" s="207" t="s">
        <v>336</v>
      </c>
      <c r="C102" s="209" t="s">
        <v>337</v>
      </c>
      <c r="D102" s="207" t="s">
        <v>286</v>
      </c>
      <c r="E102" s="209" t="s">
        <v>338</v>
      </c>
      <c r="F102" s="207">
        <v>1</v>
      </c>
      <c r="G102" s="207" t="s">
        <v>189</v>
      </c>
      <c r="H102" s="207" t="s">
        <v>339</v>
      </c>
      <c r="I102" s="207" t="s">
        <v>94</v>
      </c>
      <c r="J102" s="207" t="s">
        <v>94</v>
      </c>
      <c r="K102" s="207" t="s">
        <v>94</v>
      </c>
      <c r="L102" s="207">
        <v>49</v>
      </c>
      <c r="M102" s="207">
        <v>108</v>
      </c>
      <c r="N102" s="207">
        <v>120</v>
      </c>
      <c r="O102" s="207">
        <v>299</v>
      </c>
      <c r="P102" s="207">
        <v>65</v>
      </c>
      <c r="Q102" s="207"/>
      <c r="R102" s="207"/>
      <c r="S102" s="207"/>
      <c r="T102" s="207"/>
      <c r="U102" s="207"/>
      <c r="V102" s="207">
        <v>65</v>
      </c>
      <c r="W102" s="207" t="s">
        <v>289</v>
      </c>
      <c r="X102" s="207" t="s">
        <v>290</v>
      </c>
      <c r="Y102" s="209" t="s">
        <v>291</v>
      </c>
    </row>
    <row r="103" s="19" customFormat="1" ht="30" customHeight="1" spans="1:25">
      <c r="A103" s="198" t="s">
        <v>340</v>
      </c>
      <c r="B103" s="199"/>
      <c r="C103" s="211"/>
      <c r="D103" s="213"/>
      <c r="E103" s="213"/>
      <c r="F103" s="202"/>
      <c r="G103" s="213"/>
      <c r="H103" s="213"/>
      <c r="I103" s="213"/>
      <c r="J103" s="213"/>
      <c r="K103" s="213"/>
      <c r="L103" s="213"/>
      <c r="M103" s="213"/>
      <c r="N103" s="213"/>
      <c r="O103" s="216"/>
      <c r="P103" s="215">
        <f>Q103+V103</f>
        <v>0</v>
      </c>
      <c r="Q103" s="215">
        <f>SUM(R103:U103)</f>
        <v>0</v>
      </c>
      <c r="R103" s="216"/>
      <c r="S103" s="216"/>
      <c r="T103" s="216"/>
      <c r="U103" s="216"/>
      <c r="V103" s="216"/>
      <c r="W103" s="216"/>
      <c r="X103" s="216"/>
      <c r="Y103" s="225"/>
    </row>
    <row r="104" s="19" customFormat="1" ht="30" customHeight="1" spans="1:25">
      <c r="A104" s="198" t="s">
        <v>341</v>
      </c>
      <c r="B104" s="199"/>
      <c r="C104" s="211"/>
      <c r="D104" s="213"/>
      <c r="E104" s="213"/>
      <c r="F104" s="202">
        <f>SUM(F105:F119)</f>
        <v>15</v>
      </c>
      <c r="G104" s="202"/>
      <c r="H104" s="202"/>
      <c r="I104" s="202"/>
      <c r="J104" s="202"/>
      <c r="K104" s="202"/>
      <c r="L104" s="202"/>
      <c r="M104" s="202"/>
      <c r="N104" s="202"/>
      <c r="O104" s="202"/>
      <c r="P104" s="202">
        <f t="shared" ref="P104:V104" si="31">SUM(P105:P119)</f>
        <v>453</v>
      </c>
      <c r="Q104" s="202">
        <f t="shared" si="31"/>
        <v>453</v>
      </c>
      <c r="R104" s="202">
        <f t="shared" si="31"/>
        <v>0</v>
      </c>
      <c r="S104" s="202">
        <f t="shared" si="31"/>
        <v>0</v>
      </c>
      <c r="T104" s="202">
        <f t="shared" si="31"/>
        <v>453</v>
      </c>
      <c r="U104" s="202">
        <f t="shared" si="31"/>
        <v>0</v>
      </c>
      <c r="V104" s="202">
        <f t="shared" si="31"/>
        <v>0</v>
      </c>
      <c r="W104" s="216"/>
      <c r="X104" s="216"/>
      <c r="Y104" s="225"/>
    </row>
    <row r="105" s="193" customFormat="1" ht="75" spans="1:25">
      <c r="A105" s="207" t="s">
        <v>342</v>
      </c>
      <c r="B105" s="207" t="s">
        <v>343</v>
      </c>
      <c r="C105" s="206" t="s">
        <v>344</v>
      </c>
      <c r="D105" s="205" t="s">
        <v>345</v>
      </c>
      <c r="E105" s="209" t="s">
        <v>346</v>
      </c>
      <c r="F105" s="205">
        <v>1</v>
      </c>
      <c r="G105" s="207" t="s">
        <v>323</v>
      </c>
      <c r="H105" s="207" t="s">
        <v>347</v>
      </c>
      <c r="I105" s="230" t="s">
        <v>93</v>
      </c>
      <c r="J105" s="205" t="s">
        <v>94</v>
      </c>
      <c r="K105" s="205" t="s">
        <v>94</v>
      </c>
      <c r="L105" s="207" t="s">
        <v>348</v>
      </c>
      <c r="M105" s="204">
        <v>13</v>
      </c>
      <c r="N105" s="204" t="s">
        <v>349</v>
      </c>
      <c r="O105" s="204">
        <v>76</v>
      </c>
      <c r="P105" s="204">
        <v>8</v>
      </c>
      <c r="Q105" s="204">
        <v>8</v>
      </c>
      <c r="R105" s="204"/>
      <c r="S105" s="204"/>
      <c r="T105" s="204">
        <v>8</v>
      </c>
      <c r="U105" s="204"/>
      <c r="V105" s="204"/>
      <c r="W105" s="207" t="s">
        <v>290</v>
      </c>
      <c r="X105" s="205" t="s">
        <v>290</v>
      </c>
      <c r="Y105" s="206" t="s">
        <v>350</v>
      </c>
    </row>
    <row r="106" s="193" customFormat="1" ht="75" spans="1:25">
      <c r="A106" s="207" t="s">
        <v>351</v>
      </c>
      <c r="B106" s="207" t="s">
        <v>352</v>
      </c>
      <c r="C106" s="209" t="s">
        <v>353</v>
      </c>
      <c r="D106" s="205" t="s">
        <v>345</v>
      </c>
      <c r="E106" s="209" t="s">
        <v>354</v>
      </c>
      <c r="F106" s="205">
        <v>1</v>
      </c>
      <c r="G106" s="207" t="s">
        <v>148</v>
      </c>
      <c r="H106" s="207" t="s">
        <v>355</v>
      </c>
      <c r="I106" s="205" t="s">
        <v>94</v>
      </c>
      <c r="J106" s="205" t="s">
        <v>93</v>
      </c>
      <c r="K106" s="205" t="s">
        <v>94</v>
      </c>
      <c r="L106" s="207" t="s">
        <v>356</v>
      </c>
      <c r="M106" s="204">
        <v>6</v>
      </c>
      <c r="N106" s="204" t="s">
        <v>357</v>
      </c>
      <c r="O106" s="204">
        <v>81</v>
      </c>
      <c r="P106" s="204">
        <v>20</v>
      </c>
      <c r="Q106" s="204">
        <v>20</v>
      </c>
      <c r="R106" s="204"/>
      <c r="S106" s="204"/>
      <c r="T106" s="204">
        <v>20</v>
      </c>
      <c r="U106" s="204"/>
      <c r="V106" s="204"/>
      <c r="W106" s="207" t="s">
        <v>290</v>
      </c>
      <c r="X106" s="205" t="s">
        <v>290</v>
      </c>
      <c r="Y106" s="206" t="s">
        <v>350</v>
      </c>
    </row>
    <row r="107" s="193" customFormat="1" ht="75" spans="1:25">
      <c r="A107" s="207" t="s">
        <v>358</v>
      </c>
      <c r="B107" s="207" t="s">
        <v>359</v>
      </c>
      <c r="C107" s="209" t="s">
        <v>360</v>
      </c>
      <c r="D107" s="205" t="s">
        <v>345</v>
      </c>
      <c r="E107" s="209" t="s">
        <v>361</v>
      </c>
      <c r="F107" s="205">
        <v>1</v>
      </c>
      <c r="G107" s="207" t="s">
        <v>148</v>
      </c>
      <c r="H107" s="207" t="s">
        <v>362</v>
      </c>
      <c r="I107" s="205" t="s">
        <v>94</v>
      </c>
      <c r="J107" s="205" t="s">
        <v>93</v>
      </c>
      <c r="K107" s="205" t="s">
        <v>94</v>
      </c>
      <c r="L107" s="207" t="s">
        <v>117</v>
      </c>
      <c r="M107" s="204">
        <v>13</v>
      </c>
      <c r="N107" s="204">
        <v>216</v>
      </c>
      <c r="O107" s="204">
        <v>530</v>
      </c>
      <c r="P107" s="204">
        <v>10</v>
      </c>
      <c r="Q107" s="204">
        <v>10</v>
      </c>
      <c r="R107" s="204"/>
      <c r="S107" s="204"/>
      <c r="T107" s="204">
        <v>10</v>
      </c>
      <c r="U107" s="204"/>
      <c r="V107" s="204"/>
      <c r="W107" s="207" t="s">
        <v>290</v>
      </c>
      <c r="X107" s="205" t="s">
        <v>290</v>
      </c>
      <c r="Y107" s="206" t="s">
        <v>350</v>
      </c>
    </row>
    <row r="108" s="193" customFormat="1" ht="75" spans="1:25">
      <c r="A108" s="207" t="s">
        <v>363</v>
      </c>
      <c r="B108" s="207" t="s">
        <v>364</v>
      </c>
      <c r="C108" s="209" t="s">
        <v>365</v>
      </c>
      <c r="D108" s="205" t="s">
        <v>345</v>
      </c>
      <c r="E108" s="209" t="s">
        <v>366</v>
      </c>
      <c r="F108" s="205">
        <v>1</v>
      </c>
      <c r="G108" s="207" t="s">
        <v>148</v>
      </c>
      <c r="H108" s="207" t="s">
        <v>149</v>
      </c>
      <c r="I108" s="205" t="s">
        <v>94</v>
      </c>
      <c r="J108" s="205" t="s">
        <v>93</v>
      </c>
      <c r="K108" s="205" t="s">
        <v>94</v>
      </c>
      <c r="L108" s="207">
        <v>23</v>
      </c>
      <c r="M108" s="204">
        <v>35</v>
      </c>
      <c r="N108" s="204">
        <v>114</v>
      </c>
      <c r="O108" s="204">
        <v>319</v>
      </c>
      <c r="P108" s="204">
        <v>20</v>
      </c>
      <c r="Q108" s="204">
        <v>20</v>
      </c>
      <c r="R108" s="204"/>
      <c r="S108" s="204"/>
      <c r="T108" s="204">
        <v>20</v>
      </c>
      <c r="U108" s="204"/>
      <c r="V108" s="204"/>
      <c r="W108" s="207" t="s">
        <v>290</v>
      </c>
      <c r="X108" s="205" t="s">
        <v>290</v>
      </c>
      <c r="Y108" s="206" t="s">
        <v>350</v>
      </c>
    </row>
    <row r="109" s="193" customFormat="1" ht="75" spans="1:25">
      <c r="A109" s="207" t="s">
        <v>367</v>
      </c>
      <c r="B109" s="207" t="s">
        <v>368</v>
      </c>
      <c r="C109" s="209" t="s">
        <v>369</v>
      </c>
      <c r="D109" s="205" t="s">
        <v>345</v>
      </c>
      <c r="E109" s="209" t="s">
        <v>370</v>
      </c>
      <c r="F109" s="205">
        <v>1</v>
      </c>
      <c r="G109" s="207" t="s">
        <v>323</v>
      </c>
      <c r="H109" s="207" t="s">
        <v>371</v>
      </c>
      <c r="I109" s="205" t="s">
        <v>94</v>
      </c>
      <c r="J109" s="205" t="s">
        <v>94</v>
      </c>
      <c r="K109" s="205" t="s">
        <v>94</v>
      </c>
      <c r="L109" s="207" t="s">
        <v>372</v>
      </c>
      <c r="M109" s="204">
        <v>56</v>
      </c>
      <c r="N109" s="204">
        <v>342</v>
      </c>
      <c r="O109" s="204">
        <v>780</v>
      </c>
      <c r="P109" s="204">
        <v>140</v>
      </c>
      <c r="Q109" s="204">
        <v>140</v>
      </c>
      <c r="R109" s="204"/>
      <c r="S109" s="204"/>
      <c r="T109" s="204">
        <v>140</v>
      </c>
      <c r="U109" s="204"/>
      <c r="V109" s="204"/>
      <c r="W109" s="207" t="s">
        <v>290</v>
      </c>
      <c r="X109" s="205" t="s">
        <v>290</v>
      </c>
      <c r="Y109" s="206" t="s">
        <v>350</v>
      </c>
    </row>
    <row r="110" s="193" customFormat="1" ht="75" spans="1:25">
      <c r="A110" s="207" t="s">
        <v>373</v>
      </c>
      <c r="B110" s="207" t="s">
        <v>374</v>
      </c>
      <c r="C110" s="209" t="s">
        <v>375</v>
      </c>
      <c r="D110" s="205" t="s">
        <v>345</v>
      </c>
      <c r="E110" s="209" t="s">
        <v>376</v>
      </c>
      <c r="F110" s="205">
        <v>1</v>
      </c>
      <c r="G110" s="207" t="s">
        <v>323</v>
      </c>
      <c r="H110" s="207" t="s">
        <v>377</v>
      </c>
      <c r="I110" s="230" t="s">
        <v>93</v>
      </c>
      <c r="J110" s="205" t="s">
        <v>94</v>
      </c>
      <c r="K110" s="205" t="s">
        <v>94</v>
      </c>
      <c r="L110" s="207">
        <v>20</v>
      </c>
      <c r="M110" s="204">
        <v>29</v>
      </c>
      <c r="N110" s="204">
        <v>84</v>
      </c>
      <c r="O110" s="204">
        <v>210</v>
      </c>
      <c r="P110" s="204">
        <v>48</v>
      </c>
      <c r="Q110" s="204">
        <v>48</v>
      </c>
      <c r="R110" s="204"/>
      <c r="S110" s="204"/>
      <c r="T110" s="204">
        <v>48</v>
      </c>
      <c r="U110" s="204"/>
      <c r="V110" s="204"/>
      <c r="W110" s="207" t="s">
        <v>290</v>
      </c>
      <c r="X110" s="205" t="s">
        <v>290</v>
      </c>
      <c r="Y110" s="206" t="s">
        <v>350</v>
      </c>
    </row>
    <row r="111" s="193" customFormat="1" ht="93.75" spans="1:25">
      <c r="A111" s="207" t="s">
        <v>378</v>
      </c>
      <c r="B111" s="207" t="s">
        <v>379</v>
      </c>
      <c r="C111" s="209" t="s">
        <v>380</v>
      </c>
      <c r="D111" s="205" t="s">
        <v>345</v>
      </c>
      <c r="E111" s="209" t="s">
        <v>381</v>
      </c>
      <c r="F111" s="205">
        <v>1</v>
      </c>
      <c r="G111" s="207" t="s">
        <v>100</v>
      </c>
      <c r="H111" s="207" t="s">
        <v>382</v>
      </c>
      <c r="I111" s="205" t="s">
        <v>94</v>
      </c>
      <c r="J111" s="205" t="s">
        <v>94</v>
      </c>
      <c r="K111" s="205" t="s">
        <v>94</v>
      </c>
      <c r="L111" s="207">
        <v>8</v>
      </c>
      <c r="M111" s="204">
        <v>11</v>
      </c>
      <c r="N111" s="204">
        <v>50</v>
      </c>
      <c r="O111" s="204">
        <v>138</v>
      </c>
      <c r="P111" s="204">
        <v>6</v>
      </c>
      <c r="Q111" s="204">
        <v>6</v>
      </c>
      <c r="R111" s="204"/>
      <c r="S111" s="204"/>
      <c r="T111" s="204">
        <v>6</v>
      </c>
      <c r="U111" s="204"/>
      <c r="V111" s="204"/>
      <c r="W111" s="207" t="s">
        <v>290</v>
      </c>
      <c r="X111" s="205" t="s">
        <v>290</v>
      </c>
      <c r="Y111" s="206" t="s">
        <v>350</v>
      </c>
    </row>
    <row r="112" s="193" customFormat="1" ht="93.75" spans="1:25">
      <c r="A112" s="207" t="s">
        <v>383</v>
      </c>
      <c r="B112" s="207" t="s">
        <v>384</v>
      </c>
      <c r="C112" s="206" t="s">
        <v>385</v>
      </c>
      <c r="D112" s="205" t="s">
        <v>345</v>
      </c>
      <c r="E112" s="209" t="s">
        <v>386</v>
      </c>
      <c r="F112" s="205">
        <v>1</v>
      </c>
      <c r="G112" s="207" t="s">
        <v>100</v>
      </c>
      <c r="H112" s="207" t="s">
        <v>387</v>
      </c>
      <c r="I112" s="205" t="s">
        <v>94</v>
      </c>
      <c r="J112" s="205" t="s">
        <v>94</v>
      </c>
      <c r="K112" s="205" t="s">
        <v>94</v>
      </c>
      <c r="L112" s="207" t="s">
        <v>348</v>
      </c>
      <c r="M112" s="204">
        <v>14</v>
      </c>
      <c r="N112" s="204" t="s">
        <v>388</v>
      </c>
      <c r="O112" s="204">
        <v>53</v>
      </c>
      <c r="P112" s="204">
        <v>15</v>
      </c>
      <c r="Q112" s="204">
        <v>15</v>
      </c>
      <c r="R112" s="204"/>
      <c r="S112" s="204"/>
      <c r="T112" s="204">
        <v>15</v>
      </c>
      <c r="U112" s="204"/>
      <c r="V112" s="204"/>
      <c r="W112" s="207" t="s">
        <v>290</v>
      </c>
      <c r="X112" s="205" t="s">
        <v>290</v>
      </c>
      <c r="Y112" s="206" t="s">
        <v>350</v>
      </c>
    </row>
    <row r="113" s="193" customFormat="1" ht="75" spans="1:25">
      <c r="A113" s="207" t="s">
        <v>389</v>
      </c>
      <c r="B113" s="207" t="s">
        <v>390</v>
      </c>
      <c r="C113" s="209" t="s">
        <v>391</v>
      </c>
      <c r="D113" s="205" t="s">
        <v>345</v>
      </c>
      <c r="E113" s="209" t="s">
        <v>392</v>
      </c>
      <c r="F113" s="205">
        <v>1</v>
      </c>
      <c r="G113" s="207" t="s">
        <v>393</v>
      </c>
      <c r="H113" s="207" t="s">
        <v>394</v>
      </c>
      <c r="I113" s="205" t="s">
        <v>94</v>
      </c>
      <c r="J113" s="205" t="s">
        <v>94</v>
      </c>
      <c r="K113" s="205" t="s">
        <v>94</v>
      </c>
      <c r="L113" s="207" t="s">
        <v>117</v>
      </c>
      <c r="M113" s="204">
        <v>12</v>
      </c>
      <c r="N113" s="204" t="s">
        <v>395</v>
      </c>
      <c r="O113" s="204">
        <v>395</v>
      </c>
      <c r="P113" s="204">
        <v>35</v>
      </c>
      <c r="Q113" s="204">
        <v>35</v>
      </c>
      <c r="R113" s="204"/>
      <c r="S113" s="204"/>
      <c r="T113" s="204">
        <v>35</v>
      </c>
      <c r="U113" s="204"/>
      <c r="V113" s="204"/>
      <c r="W113" s="207" t="s">
        <v>290</v>
      </c>
      <c r="X113" s="205" t="s">
        <v>290</v>
      </c>
      <c r="Y113" s="206" t="s">
        <v>350</v>
      </c>
    </row>
    <row r="114" s="193" customFormat="1" ht="75" spans="1:25">
      <c r="A114" s="207" t="s">
        <v>396</v>
      </c>
      <c r="B114" s="207" t="s">
        <v>397</v>
      </c>
      <c r="C114" s="209" t="s">
        <v>398</v>
      </c>
      <c r="D114" s="205" t="s">
        <v>345</v>
      </c>
      <c r="E114" s="209" t="s">
        <v>399</v>
      </c>
      <c r="F114" s="205">
        <v>1</v>
      </c>
      <c r="G114" s="207" t="s">
        <v>400</v>
      </c>
      <c r="H114" s="207" t="s">
        <v>401</v>
      </c>
      <c r="I114" s="205" t="s">
        <v>94</v>
      </c>
      <c r="J114" s="205" t="s">
        <v>94</v>
      </c>
      <c r="K114" s="205" t="s">
        <v>94</v>
      </c>
      <c r="L114" s="207">
        <v>18</v>
      </c>
      <c r="M114" s="204">
        <v>24</v>
      </c>
      <c r="N114" s="204">
        <v>52</v>
      </c>
      <c r="O114" s="204">
        <v>130</v>
      </c>
      <c r="P114" s="204">
        <v>10</v>
      </c>
      <c r="Q114" s="204">
        <v>10</v>
      </c>
      <c r="R114" s="204"/>
      <c r="S114" s="204"/>
      <c r="T114" s="204">
        <v>10</v>
      </c>
      <c r="U114" s="204"/>
      <c r="V114" s="204"/>
      <c r="W114" s="207" t="s">
        <v>290</v>
      </c>
      <c r="X114" s="205" t="s">
        <v>290</v>
      </c>
      <c r="Y114" s="206" t="s">
        <v>350</v>
      </c>
    </row>
    <row r="115" s="193" customFormat="1" ht="75" spans="1:25">
      <c r="A115" s="207" t="s">
        <v>402</v>
      </c>
      <c r="B115" s="207" t="s">
        <v>403</v>
      </c>
      <c r="C115" s="209" t="s">
        <v>404</v>
      </c>
      <c r="D115" s="205" t="s">
        <v>345</v>
      </c>
      <c r="E115" s="209" t="s">
        <v>405</v>
      </c>
      <c r="F115" s="205">
        <v>1</v>
      </c>
      <c r="G115" s="207" t="s">
        <v>140</v>
      </c>
      <c r="H115" s="207" t="s">
        <v>406</v>
      </c>
      <c r="I115" s="205" t="s">
        <v>94</v>
      </c>
      <c r="J115" s="205" t="s">
        <v>94</v>
      </c>
      <c r="K115" s="205" t="s">
        <v>94</v>
      </c>
      <c r="L115" s="207">
        <v>18</v>
      </c>
      <c r="M115" s="204">
        <v>26</v>
      </c>
      <c r="N115" s="204">
        <v>121</v>
      </c>
      <c r="O115" s="204">
        <v>284</v>
      </c>
      <c r="P115" s="204">
        <v>15</v>
      </c>
      <c r="Q115" s="204">
        <v>15</v>
      </c>
      <c r="R115" s="204"/>
      <c r="S115" s="204"/>
      <c r="T115" s="204">
        <v>15</v>
      </c>
      <c r="U115" s="204"/>
      <c r="V115" s="204"/>
      <c r="W115" s="207" t="s">
        <v>290</v>
      </c>
      <c r="X115" s="205" t="s">
        <v>290</v>
      </c>
      <c r="Y115" s="206" t="s">
        <v>350</v>
      </c>
    </row>
    <row r="116" s="193" customFormat="1" ht="75" spans="1:25">
      <c r="A116" s="207" t="s">
        <v>407</v>
      </c>
      <c r="B116" s="207" t="s">
        <v>408</v>
      </c>
      <c r="C116" s="209" t="s">
        <v>409</v>
      </c>
      <c r="D116" s="205" t="s">
        <v>345</v>
      </c>
      <c r="E116" s="209" t="s">
        <v>410</v>
      </c>
      <c r="F116" s="205">
        <v>1</v>
      </c>
      <c r="G116" s="207" t="s">
        <v>140</v>
      </c>
      <c r="H116" s="207" t="s">
        <v>411</v>
      </c>
      <c r="I116" s="205" t="s">
        <v>94</v>
      </c>
      <c r="J116" s="205" t="s">
        <v>94</v>
      </c>
      <c r="K116" s="205" t="s">
        <v>94</v>
      </c>
      <c r="L116" s="207">
        <v>6</v>
      </c>
      <c r="M116" s="204">
        <v>9</v>
      </c>
      <c r="N116" s="204">
        <v>23</v>
      </c>
      <c r="O116" s="204">
        <v>52</v>
      </c>
      <c r="P116" s="204">
        <v>8</v>
      </c>
      <c r="Q116" s="204">
        <v>8</v>
      </c>
      <c r="R116" s="204"/>
      <c r="S116" s="204"/>
      <c r="T116" s="204">
        <v>8</v>
      </c>
      <c r="U116" s="204"/>
      <c r="V116" s="204"/>
      <c r="W116" s="207" t="s">
        <v>290</v>
      </c>
      <c r="X116" s="205" t="s">
        <v>290</v>
      </c>
      <c r="Y116" s="206" t="s">
        <v>350</v>
      </c>
    </row>
    <row r="117" s="193" customFormat="1" ht="75" spans="1:25">
      <c r="A117" s="207" t="s">
        <v>412</v>
      </c>
      <c r="B117" s="207" t="s">
        <v>413</v>
      </c>
      <c r="C117" s="209" t="s">
        <v>414</v>
      </c>
      <c r="D117" s="205" t="s">
        <v>345</v>
      </c>
      <c r="E117" s="209" t="s">
        <v>415</v>
      </c>
      <c r="F117" s="205">
        <v>1</v>
      </c>
      <c r="G117" s="207" t="s">
        <v>140</v>
      </c>
      <c r="H117" s="207" t="s">
        <v>416</v>
      </c>
      <c r="I117" s="205" t="s">
        <v>94</v>
      </c>
      <c r="J117" s="205" t="s">
        <v>94</v>
      </c>
      <c r="K117" s="205" t="s">
        <v>94</v>
      </c>
      <c r="L117" s="207">
        <v>12</v>
      </c>
      <c r="M117" s="204">
        <v>19</v>
      </c>
      <c r="N117" s="204">
        <v>40</v>
      </c>
      <c r="O117" s="204">
        <v>87</v>
      </c>
      <c r="P117" s="204">
        <v>5</v>
      </c>
      <c r="Q117" s="204">
        <v>5</v>
      </c>
      <c r="R117" s="204"/>
      <c r="S117" s="204"/>
      <c r="T117" s="204">
        <v>5</v>
      </c>
      <c r="U117" s="204"/>
      <c r="V117" s="204"/>
      <c r="W117" s="207" t="s">
        <v>290</v>
      </c>
      <c r="X117" s="205" t="s">
        <v>290</v>
      </c>
      <c r="Y117" s="206" t="s">
        <v>350</v>
      </c>
    </row>
    <row r="118" s="193" customFormat="1" ht="75" spans="1:25">
      <c r="A118" s="207" t="s">
        <v>417</v>
      </c>
      <c r="B118" s="207" t="s">
        <v>418</v>
      </c>
      <c r="C118" s="209" t="s">
        <v>419</v>
      </c>
      <c r="D118" s="205" t="s">
        <v>345</v>
      </c>
      <c r="E118" s="209" t="s">
        <v>420</v>
      </c>
      <c r="F118" s="205">
        <v>1</v>
      </c>
      <c r="G118" s="207" t="s">
        <v>109</v>
      </c>
      <c r="H118" s="207" t="s">
        <v>421</v>
      </c>
      <c r="I118" s="205" t="s">
        <v>94</v>
      </c>
      <c r="J118" s="205" t="s">
        <v>94</v>
      </c>
      <c r="K118" s="205" t="s">
        <v>94</v>
      </c>
      <c r="L118" s="207" t="s">
        <v>422</v>
      </c>
      <c r="M118" s="204">
        <v>21</v>
      </c>
      <c r="N118" s="204">
        <v>123</v>
      </c>
      <c r="O118" s="204">
        <v>243</v>
      </c>
      <c r="P118" s="204">
        <v>15</v>
      </c>
      <c r="Q118" s="204">
        <v>15</v>
      </c>
      <c r="R118" s="204"/>
      <c r="S118" s="204"/>
      <c r="T118" s="204">
        <v>15</v>
      </c>
      <c r="U118" s="204"/>
      <c r="V118" s="204"/>
      <c r="W118" s="207" t="s">
        <v>290</v>
      </c>
      <c r="X118" s="205" t="s">
        <v>290</v>
      </c>
      <c r="Y118" s="206" t="s">
        <v>350</v>
      </c>
    </row>
    <row r="119" s="193" customFormat="1" ht="112.5" spans="1:25">
      <c r="A119" s="207" t="s">
        <v>423</v>
      </c>
      <c r="B119" s="207" t="s">
        <v>424</v>
      </c>
      <c r="C119" s="209" t="s">
        <v>425</v>
      </c>
      <c r="D119" s="205" t="s">
        <v>345</v>
      </c>
      <c r="E119" s="209" t="s">
        <v>426</v>
      </c>
      <c r="F119" s="205">
        <v>1</v>
      </c>
      <c r="G119" s="207" t="s">
        <v>114</v>
      </c>
      <c r="H119" s="207" t="s">
        <v>427</v>
      </c>
      <c r="I119" s="205" t="s">
        <v>94</v>
      </c>
      <c r="J119" s="205" t="s">
        <v>94</v>
      </c>
      <c r="K119" s="205" t="s">
        <v>94</v>
      </c>
      <c r="L119" s="207" t="s">
        <v>428</v>
      </c>
      <c r="M119" s="204">
        <v>32</v>
      </c>
      <c r="N119" s="204" t="s">
        <v>429</v>
      </c>
      <c r="O119" s="204">
        <v>361</v>
      </c>
      <c r="P119" s="204">
        <v>98</v>
      </c>
      <c r="Q119" s="204">
        <v>98</v>
      </c>
      <c r="R119" s="204"/>
      <c r="S119" s="204"/>
      <c r="T119" s="204">
        <v>98</v>
      </c>
      <c r="U119" s="204"/>
      <c r="V119" s="204"/>
      <c r="W119" s="207" t="s">
        <v>290</v>
      </c>
      <c r="X119" s="205" t="s">
        <v>290</v>
      </c>
      <c r="Y119" s="206" t="s">
        <v>350</v>
      </c>
    </row>
    <row r="120" s="19" customFormat="1" ht="36" spans="1:25">
      <c r="A120" s="198" t="s">
        <v>430</v>
      </c>
      <c r="B120" s="199"/>
      <c r="C120" s="211"/>
      <c r="D120" s="213"/>
      <c r="E120" s="213"/>
      <c r="F120" s="202"/>
      <c r="G120" s="213"/>
      <c r="H120" s="213"/>
      <c r="I120" s="213"/>
      <c r="J120" s="213"/>
      <c r="K120" s="213"/>
      <c r="L120" s="213"/>
      <c r="M120" s="213"/>
      <c r="N120" s="213"/>
      <c r="O120" s="216"/>
      <c r="P120" s="215">
        <f t="shared" ref="P119:P121" si="32">Q120+V120</f>
        <v>0</v>
      </c>
      <c r="Q120" s="215">
        <f t="shared" ref="Q119:Q121" si="33">SUM(R120:U120)</f>
        <v>0</v>
      </c>
      <c r="R120" s="216"/>
      <c r="S120" s="216"/>
      <c r="T120" s="216"/>
      <c r="U120" s="216"/>
      <c r="V120" s="216"/>
      <c r="W120" s="216"/>
      <c r="X120" s="216"/>
      <c r="Y120" s="225"/>
    </row>
    <row r="121" s="19" customFormat="1" ht="36" spans="1:25">
      <c r="A121" s="198" t="s">
        <v>431</v>
      </c>
      <c r="B121" s="199"/>
      <c r="C121" s="211"/>
      <c r="D121" s="213"/>
      <c r="E121" s="213"/>
      <c r="F121" s="202"/>
      <c r="G121" s="213"/>
      <c r="H121" s="213"/>
      <c r="I121" s="213"/>
      <c r="J121" s="213"/>
      <c r="K121" s="213"/>
      <c r="L121" s="213"/>
      <c r="M121" s="213"/>
      <c r="N121" s="213"/>
      <c r="O121" s="216"/>
      <c r="P121" s="215">
        <f t="shared" si="32"/>
        <v>0</v>
      </c>
      <c r="Q121" s="215">
        <f t="shared" si="33"/>
        <v>0</v>
      </c>
      <c r="R121" s="216"/>
      <c r="S121" s="216"/>
      <c r="T121" s="216"/>
      <c r="U121" s="216"/>
      <c r="V121" s="216"/>
      <c r="W121" s="216"/>
      <c r="X121" s="216"/>
      <c r="Y121" s="225"/>
    </row>
    <row r="122" s="19" customFormat="1" ht="30" customHeight="1" spans="1:25">
      <c r="A122" s="142" t="s">
        <v>432</v>
      </c>
      <c r="B122" s="143"/>
      <c r="C122" s="154"/>
      <c r="D122" s="172"/>
      <c r="E122" s="172"/>
      <c r="F122" s="143">
        <f>F123+F124+F125+F126</f>
        <v>0</v>
      </c>
      <c r="G122" s="143"/>
      <c r="H122" s="143"/>
      <c r="I122" s="143"/>
      <c r="J122" s="143"/>
      <c r="K122" s="143"/>
      <c r="L122" s="143"/>
      <c r="M122" s="143"/>
      <c r="N122" s="143"/>
      <c r="O122" s="143"/>
      <c r="P122" s="143">
        <f t="shared" ref="P122:V122" si="34">P123+P124+P125+P126</f>
        <v>0</v>
      </c>
      <c r="Q122" s="143">
        <f t="shared" si="34"/>
        <v>0</v>
      </c>
      <c r="R122" s="143">
        <f t="shared" si="34"/>
        <v>0</v>
      </c>
      <c r="S122" s="143">
        <f t="shared" si="34"/>
        <v>0</v>
      </c>
      <c r="T122" s="143">
        <f t="shared" si="34"/>
        <v>0</v>
      </c>
      <c r="U122" s="143">
        <f t="shared" si="34"/>
        <v>0</v>
      </c>
      <c r="V122" s="143">
        <f t="shared" si="34"/>
        <v>0</v>
      </c>
      <c r="W122" s="178"/>
      <c r="X122" s="178"/>
      <c r="Y122" s="224"/>
    </row>
    <row r="123" s="19" customFormat="1" ht="30" customHeight="1" spans="1:25">
      <c r="A123" s="198" t="s">
        <v>433</v>
      </c>
      <c r="B123" s="199"/>
      <c r="C123" s="211"/>
      <c r="D123" s="213"/>
      <c r="E123" s="213"/>
      <c r="F123" s="202"/>
      <c r="G123" s="202"/>
      <c r="H123" s="202"/>
      <c r="I123" s="202"/>
      <c r="J123" s="202"/>
      <c r="K123" s="202"/>
      <c r="L123" s="202"/>
      <c r="M123" s="202"/>
      <c r="N123" s="202"/>
      <c r="O123" s="202"/>
      <c r="P123" s="202"/>
      <c r="Q123" s="202"/>
      <c r="R123" s="202"/>
      <c r="S123" s="202"/>
      <c r="T123" s="202"/>
      <c r="U123" s="202"/>
      <c r="V123" s="202"/>
      <c r="W123" s="216"/>
      <c r="X123" s="216"/>
      <c r="Y123" s="225"/>
    </row>
    <row r="124" s="19" customFormat="1" ht="30" customHeight="1" spans="1:25">
      <c r="A124" s="198" t="s">
        <v>434</v>
      </c>
      <c r="B124" s="199"/>
      <c r="C124" s="211"/>
      <c r="D124" s="213"/>
      <c r="E124" s="213"/>
      <c r="F124" s="202"/>
      <c r="G124" s="213"/>
      <c r="H124" s="213"/>
      <c r="I124" s="213"/>
      <c r="J124" s="213"/>
      <c r="K124" s="213"/>
      <c r="L124" s="213"/>
      <c r="M124" s="213"/>
      <c r="N124" s="213"/>
      <c r="O124" s="216"/>
      <c r="P124" s="215">
        <f>Q124+V124</f>
        <v>0</v>
      </c>
      <c r="Q124" s="215">
        <f>SUM(R124:U124)</f>
        <v>0</v>
      </c>
      <c r="R124" s="216"/>
      <c r="S124" s="216"/>
      <c r="T124" s="216"/>
      <c r="U124" s="216"/>
      <c r="V124" s="216"/>
      <c r="W124" s="216"/>
      <c r="X124" s="216"/>
      <c r="Y124" s="225"/>
    </row>
    <row r="125" s="19" customFormat="1" ht="30" customHeight="1" spans="1:25">
      <c r="A125" s="198" t="s">
        <v>435</v>
      </c>
      <c r="B125" s="199"/>
      <c r="C125" s="211"/>
      <c r="D125" s="213"/>
      <c r="E125" s="213"/>
      <c r="F125" s="202"/>
      <c r="G125" s="213"/>
      <c r="H125" s="213"/>
      <c r="I125" s="213"/>
      <c r="J125" s="213"/>
      <c r="K125" s="213"/>
      <c r="L125" s="213"/>
      <c r="M125" s="213"/>
      <c r="N125" s="213"/>
      <c r="O125" s="216"/>
      <c r="P125" s="215">
        <f>Q125+V125</f>
        <v>0</v>
      </c>
      <c r="Q125" s="215">
        <f>SUM(R125:U125)</f>
        <v>0</v>
      </c>
      <c r="R125" s="216"/>
      <c r="S125" s="216"/>
      <c r="T125" s="216"/>
      <c r="U125" s="216"/>
      <c r="V125" s="216"/>
      <c r="W125" s="216"/>
      <c r="X125" s="216"/>
      <c r="Y125" s="225"/>
    </row>
    <row r="126" s="19" customFormat="1" ht="30" customHeight="1" spans="1:25">
      <c r="A126" s="198" t="s">
        <v>436</v>
      </c>
      <c r="B126" s="199"/>
      <c r="C126" s="211"/>
      <c r="D126" s="213"/>
      <c r="E126" s="213"/>
      <c r="F126" s="202"/>
      <c r="G126" s="202"/>
      <c r="H126" s="202"/>
      <c r="I126" s="202"/>
      <c r="J126" s="202"/>
      <c r="K126" s="202"/>
      <c r="L126" s="202"/>
      <c r="M126" s="202"/>
      <c r="N126" s="202"/>
      <c r="O126" s="202"/>
      <c r="P126" s="202"/>
      <c r="Q126" s="202"/>
      <c r="R126" s="202"/>
      <c r="S126" s="202"/>
      <c r="T126" s="202"/>
      <c r="U126" s="202"/>
      <c r="V126" s="202"/>
      <c r="W126" s="216"/>
      <c r="X126" s="216"/>
      <c r="Y126" s="225"/>
    </row>
    <row r="127" s="19" customFormat="1" ht="30" customHeight="1" spans="1:25">
      <c r="A127" s="142" t="s">
        <v>437</v>
      </c>
      <c r="B127" s="143"/>
      <c r="C127" s="154"/>
      <c r="D127" s="172"/>
      <c r="E127" s="172"/>
      <c r="F127" s="143">
        <f>F128+F129</f>
        <v>0</v>
      </c>
      <c r="G127" s="143"/>
      <c r="H127" s="143"/>
      <c r="I127" s="143"/>
      <c r="J127" s="143"/>
      <c r="K127" s="143"/>
      <c r="L127" s="143"/>
      <c r="M127" s="143"/>
      <c r="N127" s="143"/>
      <c r="O127" s="143"/>
      <c r="P127" s="143">
        <f t="shared" ref="P127:V127" si="35">P128+P129</f>
        <v>0</v>
      </c>
      <c r="Q127" s="143">
        <f t="shared" si="35"/>
        <v>0</v>
      </c>
      <c r="R127" s="143">
        <f t="shared" si="35"/>
        <v>0</v>
      </c>
      <c r="S127" s="143">
        <f t="shared" si="35"/>
        <v>0</v>
      </c>
      <c r="T127" s="143">
        <f t="shared" si="35"/>
        <v>0</v>
      </c>
      <c r="U127" s="143">
        <f t="shared" si="35"/>
        <v>0</v>
      </c>
      <c r="V127" s="143">
        <f t="shared" si="35"/>
        <v>0</v>
      </c>
      <c r="W127" s="178"/>
      <c r="X127" s="178"/>
      <c r="Y127" s="224"/>
    </row>
    <row r="128" s="19" customFormat="1" ht="30" customHeight="1" spans="1:25">
      <c r="A128" s="198" t="s">
        <v>438</v>
      </c>
      <c r="B128" s="199"/>
      <c r="C128" s="211"/>
      <c r="D128" s="213"/>
      <c r="E128" s="213"/>
      <c r="F128" s="202"/>
      <c r="G128" s="213"/>
      <c r="H128" s="213"/>
      <c r="I128" s="213"/>
      <c r="J128" s="213"/>
      <c r="K128" s="213"/>
      <c r="L128" s="213"/>
      <c r="M128" s="213"/>
      <c r="N128" s="213"/>
      <c r="O128" s="216"/>
      <c r="P128" s="215">
        <f>Q128+V128</f>
        <v>0</v>
      </c>
      <c r="Q128" s="215">
        <f>SUM(R128:U128)</f>
        <v>0</v>
      </c>
      <c r="R128" s="216"/>
      <c r="S128" s="216"/>
      <c r="T128" s="216"/>
      <c r="U128" s="216"/>
      <c r="V128" s="216"/>
      <c r="W128" s="216"/>
      <c r="X128" s="216"/>
      <c r="Y128" s="225"/>
    </row>
    <row r="129" s="19" customFormat="1" ht="30" customHeight="1" spans="1:25">
      <c r="A129" s="198" t="s">
        <v>439</v>
      </c>
      <c r="B129" s="199"/>
      <c r="C129" s="211"/>
      <c r="D129" s="213"/>
      <c r="E129" s="213"/>
      <c r="F129" s="202"/>
      <c r="G129" s="213"/>
      <c r="H129" s="213"/>
      <c r="I129" s="213"/>
      <c r="J129" s="213"/>
      <c r="K129" s="213"/>
      <c r="L129" s="213"/>
      <c r="M129" s="213"/>
      <c r="N129" s="213"/>
      <c r="O129" s="216"/>
      <c r="P129" s="215">
        <f>Q129+V129</f>
        <v>0</v>
      </c>
      <c r="Q129" s="215">
        <f>SUM(R129:U129)</f>
        <v>0</v>
      </c>
      <c r="R129" s="216"/>
      <c r="S129" s="216"/>
      <c r="T129" s="216"/>
      <c r="U129" s="216"/>
      <c r="V129" s="216"/>
      <c r="W129" s="216"/>
      <c r="X129" s="216"/>
      <c r="Y129" s="225"/>
    </row>
    <row r="130" s="19" customFormat="1" ht="30" customHeight="1" spans="1:25">
      <c r="A130" s="138" t="s">
        <v>440</v>
      </c>
      <c r="B130" s="139"/>
      <c r="C130" s="169"/>
      <c r="D130" s="179"/>
      <c r="E130" s="179"/>
      <c r="F130" s="139">
        <f>F131</f>
        <v>1</v>
      </c>
      <c r="G130" s="139"/>
      <c r="H130" s="139"/>
      <c r="I130" s="139"/>
      <c r="J130" s="139"/>
      <c r="K130" s="139"/>
      <c r="L130" s="139"/>
      <c r="M130" s="139"/>
      <c r="N130" s="139"/>
      <c r="O130" s="139"/>
      <c r="P130" s="139">
        <f t="shared" ref="P130:V130" si="36">P131</f>
        <v>350</v>
      </c>
      <c r="Q130" s="139">
        <f t="shared" si="36"/>
        <v>350</v>
      </c>
      <c r="R130" s="139">
        <f t="shared" si="36"/>
        <v>0</v>
      </c>
      <c r="S130" s="139">
        <f t="shared" si="36"/>
        <v>0</v>
      </c>
      <c r="T130" s="139">
        <f t="shared" si="36"/>
        <v>350</v>
      </c>
      <c r="U130" s="139">
        <f t="shared" si="36"/>
        <v>0</v>
      </c>
      <c r="V130" s="139">
        <f t="shared" si="36"/>
        <v>0</v>
      </c>
      <c r="W130" s="192"/>
      <c r="X130" s="192"/>
      <c r="Y130" s="226"/>
    </row>
    <row r="131" s="19" customFormat="1" spans="1:25">
      <c r="A131" s="142" t="s">
        <v>441</v>
      </c>
      <c r="B131" s="143"/>
      <c r="C131" s="154"/>
      <c r="D131" s="172"/>
      <c r="E131" s="172"/>
      <c r="F131" s="143">
        <f>F132+F133</f>
        <v>1</v>
      </c>
      <c r="G131" s="143"/>
      <c r="H131" s="143"/>
      <c r="I131" s="143"/>
      <c r="J131" s="143"/>
      <c r="K131" s="143"/>
      <c r="L131" s="143"/>
      <c r="M131" s="143"/>
      <c r="N131" s="143"/>
      <c r="O131" s="143"/>
      <c r="P131" s="143">
        <f t="shared" ref="P131:V131" si="37">P132+P133</f>
        <v>350</v>
      </c>
      <c r="Q131" s="143">
        <f t="shared" si="37"/>
        <v>350</v>
      </c>
      <c r="R131" s="143">
        <f t="shared" si="37"/>
        <v>0</v>
      </c>
      <c r="S131" s="143">
        <f t="shared" si="37"/>
        <v>0</v>
      </c>
      <c r="T131" s="143">
        <f t="shared" si="37"/>
        <v>350</v>
      </c>
      <c r="U131" s="143">
        <f t="shared" si="37"/>
        <v>0</v>
      </c>
      <c r="V131" s="143">
        <f t="shared" si="37"/>
        <v>0</v>
      </c>
      <c r="W131" s="178"/>
      <c r="X131" s="178"/>
      <c r="Y131" s="224"/>
    </row>
    <row r="132" s="19" customFormat="1" spans="1:25">
      <c r="A132" s="198" t="s">
        <v>442</v>
      </c>
      <c r="B132" s="199"/>
      <c r="C132" s="211"/>
      <c r="D132" s="213"/>
      <c r="E132" s="213"/>
      <c r="F132" s="202"/>
      <c r="G132" s="213"/>
      <c r="H132" s="213"/>
      <c r="I132" s="213"/>
      <c r="J132" s="213"/>
      <c r="K132" s="213"/>
      <c r="L132" s="213"/>
      <c r="M132" s="213"/>
      <c r="N132" s="213"/>
      <c r="O132" s="216"/>
      <c r="P132" s="215">
        <f>Q132+V132</f>
        <v>0</v>
      </c>
      <c r="Q132" s="215">
        <f>SUM(R132:U132)</f>
        <v>0</v>
      </c>
      <c r="R132" s="216"/>
      <c r="S132" s="216"/>
      <c r="T132" s="216"/>
      <c r="U132" s="216"/>
      <c r="V132" s="216"/>
      <c r="W132" s="216"/>
      <c r="X132" s="216"/>
      <c r="Y132" s="225"/>
    </row>
    <row r="133" s="19" customFormat="1" ht="24" spans="1:25">
      <c r="A133" s="198" t="s">
        <v>443</v>
      </c>
      <c r="B133" s="199"/>
      <c r="C133" s="211"/>
      <c r="D133" s="213"/>
      <c r="E133" s="213"/>
      <c r="F133" s="202">
        <f>SUM(F134:F134)</f>
        <v>1</v>
      </c>
      <c r="G133" s="202"/>
      <c r="H133" s="202"/>
      <c r="I133" s="202"/>
      <c r="J133" s="202"/>
      <c r="K133" s="202"/>
      <c r="L133" s="202"/>
      <c r="M133" s="202"/>
      <c r="N133" s="202"/>
      <c r="O133" s="202"/>
      <c r="P133" s="202">
        <f t="shared" ref="P133:V133" si="38">SUM(P134:P134)</f>
        <v>350</v>
      </c>
      <c r="Q133" s="202">
        <f t="shared" si="38"/>
        <v>350</v>
      </c>
      <c r="R133" s="202">
        <f t="shared" si="38"/>
        <v>0</v>
      </c>
      <c r="S133" s="202">
        <f t="shared" si="38"/>
        <v>0</v>
      </c>
      <c r="T133" s="202">
        <f t="shared" si="38"/>
        <v>350</v>
      </c>
      <c r="U133" s="202">
        <f t="shared" si="38"/>
        <v>0</v>
      </c>
      <c r="V133" s="202">
        <f t="shared" si="38"/>
        <v>0</v>
      </c>
      <c r="W133" s="216"/>
      <c r="X133" s="216"/>
      <c r="Y133" s="225"/>
    </row>
    <row r="134" s="9" customFormat="1" ht="112.5" spans="1:25">
      <c r="A134" s="204">
        <v>56</v>
      </c>
      <c r="B134" s="207" t="s">
        <v>444</v>
      </c>
      <c r="C134" s="209" t="s">
        <v>445</v>
      </c>
      <c r="D134" s="205" t="s">
        <v>89</v>
      </c>
      <c r="E134" s="209" t="s">
        <v>446</v>
      </c>
      <c r="F134" s="233">
        <v>1</v>
      </c>
      <c r="G134" s="207" t="s">
        <v>323</v>
      </c>
      <c r="H134" s="207" t="s">
        <v>447</v>
      </c>
      <c r="I134" s="205" t="s">
        <v>94</v>
      </c>
      <c r="J134" s="205" t="s">
        <v>94</v>
      </c>
      <c r="K134" s="205" t="s">
        <v>94</v>
      </c>
      <c r="L134" s="233">
        <v>401</v>
      </c>
      <c r="M134" s="235">
        <v>1522</v>
      </c>
      <c r="N134" s="235">
        <v>401</v>
      </c>
      <c r="O134" s="235">
        <v>1522</v>
      </c>
      <c r="P134" s="204">
        <v>350</v>
      </c>
      <c r="Q134" s="204">
        <v>350</v>
      </c>
      <c r="R134" s="204"/>
      <c r="S134" s="204"/>
      <c r="T134" s="204">
        <v>350</v>
      </c>
      <c r="U134" s="204"/>
      <c r="V134" s="204"/>
      <c r="W134" s="207" t="s">
        <v>448</v>
      </c>
      <c r="X134" s="207" t="s">
        <v>253</v>
      </c>
      <c r="Y134" s="236" t="s">
        <v>449</v>
      </c>
    </row>
    <row r="135" s="19" customFormat="1" ht="30" customHeight="1" spans="1:25">
      <c r="A135" s="138" t="s">
        <v>450</v>
      </c>
      <c r="B135" s="139"/>
      <c r="C135" s="169"/>
      <c r="D135" s="179"/>
      <c r="E135" s="179"/>
      <c r="F135" s="139">
        <f>F136+F138</f>
        <v>0</v>
      </c>
      <c r="G135" s="139"/>
      <c r="H135" s="139"/>
      <c r="I135" s="139"/>
      <c r="J135" s="139"/>
      <c r="K135" s="139"/>
      <c r="L135" s="139"/>
      <c r="M135" s="139"/>
      <c r="N135" s="139"/>
      <c r="O135" s="139"/>
      <c r="P135" s="139">
        <f t="shared" ref="P135:V135" si="39">P136+P138</f>
        <v>0</v>
      </c>
      <c r="Q135" s="139">
        <f t="shared" si="39"/>
        <v>0</v>
      </c>
      <c r="R135" s="139">
        <f t="shared" si="39"/>
        <v>0</v>
      </c>
      <c r="S135" s="139">
        <f t="shared" si="39"/>
        <v>0</v>
      </c>
      <c r="T135" s="139">
        <f t="shared" si="39"/>
        <v>0</v>
      </c>
      <c r="U135" s="139">
        <f t="shared" si="39"/>
        <v>0</v>
      </c>
      <c r="V135" s="139">
        <f t="shared" si="39"/>
        <v>0</v>
      </c>
      <c r="W135" s="192"/>
      <c r="X135" s="192"/>
      <c r="Y135" s="226"/>
    </row>
    <row r="136" s="19" customFormat="1" ht="30" customHeight="1" spans="1:25">
      <c r="A136" s="180" t="s">
        <v>451</v>
      </c>
      <c r="B136" s="143"/>
      <c r="C136" s="154"/>
      <c r="D136" s="172"/>
      <c r="E136" s="172"/>
      <c r="F136" s="143">
        <f>F137</f>
        <v>0</v>
      </c>
      <c r="G136" s="143"/>
      <c r="H136" s="143"/>
      <c r="I136" s="143"/>
      <c r="J136" s="143"/>
      <c r="K136" s="143"/>
      <c r="L136" s="143"/>
      <c r="M136" s="143"/>
      <c r="N136" s="143"/>
      <c r="O136" s="143"/>
      <c r="P136" s="143">
        <f t="shared" ref="P136:V136" si="40">P137</f>
        <v>0</v>
      </c>
      <c r="Q136" s="143">
        <f t="shared" si="40"/>
        <v>0</v>
      </c>
      <c r="R136" s="143">
        <f t="shared" si="40"/>
        <v>0</v>
      </c>
      <c r="S136" s="143">
        <f t="shared" si="40"/>
        <v>0</v>
      </c>
      <c r="T136" s="143">
        <f t="shared" si="40"/>
        <v>0</v>
      </c>
      <c r="U136" s="143">
        <f t="shared" si="40"/>
        <v>0</v>
      </c>
      <c r="V136" s="143">
        <f t="shared" si="40"/>
        <v>0</v>
      </c>
      <c r="W136" s="178"/>
      <c r="X136" s="178"/>
      <c r="Y136" s="224"/>
    </row>
    <row r="137" s="19" customFormat="1" ht="30" customHeight="1" spans="1:25">
      <c r="A137" s="198" t="s">
        <v>452</v>
      </c>
      <c r="B137" s="199"/>
      <c r="C137" s="211"/>
      <c r="D137" s="213"/>
      <c r="E137" s="213"/>
      <c r="F137" s="202"/>
      <c r="G137" s="213"/>
      <c r="H137" s="213"/>
      <c r="I137" s="213"/>
      <c r="J137" s="213"/>
      <c r="K137" s="213"/>
      <c r="L137" s="213"/>
      <c r="M137" s="213"/>
      <c r="N137" s="213"/>
      <c r="O137" s="216"/>
      <c r="P137" s="215">
        <f t="shared" ref="P137:P140" si="41">Q137+V137</f>
        <v>0</v>
      </c>
      <c r="Q137" s="215">
        <f t="shared" ref="Q137:Q140" si="42">SUM(R137:U137)</f>
        <v>0</v>
      </c>
      <c r="R137" s="216"/>
      <c r="S137" s="216"/>
      <c r="T137" s="216"/>
      <c r="U137" s="216"/>
      <c r="V137" s="216"/>
      <c r="W137" s="216"/>
      <c r="X137" s="216"/>
      <c r="Y137" s="225"/>
    </row>
    <row r="138" s="19" customFormat="1" ht="30" customHeight="1" spans="1:25">
      <c r="A138" s="180" t="s">
        <v>453</v>
      </c>
      <c r="B138" s="143"/>
      <c r="C138" s="154"/>
      <c r="D138" s="172"/>
      <c r="E138" s="172"/>
      <c r="F138" s="143">
        <f>F139+F140</f>
        <v>0</v>
      </c>
      <c r="G138" s="143"/>
      <c r="H138" s="143"/>
      <c r="I138" s="143"/>
      <c r="J138" s="143"/>
      <c r="K138" s="143"/>
      <c r="L138" s="143"/>
      <c r="M138" s="143"/>
      <c r="N138" s="143"/>
      <c r="O138" s="143"/>
      <c r="P138" s="143">
        <f t="shared" ref="P138:V138" si="43">P139+P140</f>
        <v>0</v>
      </c>
      <c r="Q138" s="143">
        <f t="shared" si="43"/>
        <v>0</v>
      </c>
      <c r="R138" s="143">
        <f t="shared" si="43"/>
        <v>0</v>
      </c>
      <c r="S138" s="143">
        <f t="shared" si="43"/>
        <v>0</v>
      </c>
      <c r="T138" s="143">
        <f t="shared" si="43"/>
        <v>0</v>
      </c>
      <c r="U138" s="143">
        <f t="shared" si="43"/>
        <v>0</v>
      </c>
      <c r="V138" s="143">
        <f t="shared" si="43"/>
        <v>0</v>
      </c>
      <c r="W138" s="178"/>
      <c r="X138" s="178"/>
      <c r="Y138" s="224"/>
    </row>
    <row r="139" s="19" customFormat="1" ht="30" customHeight="1" spans="1:25">
      <c r="A139" s="198" t="s">
        <v>454</v>
      </c>
      <c r="B139" s="199"/>
      <c r="C139" s="211"/>
      <c r="D139" s="213"/>
      <c r="E139" s="213"/>
      <c r="F139" s="202"/>
      <c r="G139" s="213"/>
      <c r="H139" s="213"/>
      <c r="I139" s="213"/>
      <c r="J139" s="213"/>
      <c r="K139" s="213"/>
      <c r="L139" s="213"/>
      <c r="M139" s="213"/>
      <c r="N139" s="213"/>
      <c r="O139" s="216"/>
      <c r="P139" s="215">
        <f t="shared" si="41"/>
        <v>0</v>
      </c>
      <c r="Q139" s="215">
        <f t="shared" si="42"/>
        <v>0</v>
      </c>
      <c r="R139" s="216"/>
      <c r="S139" s="216"/>
      <c r="T139" s="216"/>
      <c r="U139" s="216"/>
      <c r="V139" s="216"/>
      <c r="W139" s="216"/>
      <c r="X139" s="216"/>
      <c r="Y139" s="225"/>
    </row>
    <row r="140" s="19" customFormat="1" ht="30" customHeight="1" spans="1:25">
      <c r="A140" s="198" t="s">
        <v>455</v>
      </c>
      <c r="B140" s="199"/>
      <c r="C140" s="211"/>
      <c r="D140" s="213"/>
      <c r="E140" s="213"/>
      <c r="F140" s="202"/>
      <c r="G140" s="213"/>
      <c r="H140" s="213"/>
      <c r="I140" s="213"/>
      <c r="J140" s="213"/>
      <c r="K140" s="213"/>
      <c r="L140" s="213"/>
      <c r="M140" s="213"/>
      <c r="N140" s="213"/>
      <c r="O140" s="216"/>
      <c r="P140" s="215">
        <f t="shared" si="41"/>
        <v>0</v>
      </c>
      <c r="Q140" s="215">
        <f t="shared" si="42"/>
        <v>0</v>
      </c>
      <c r="R140" s="216"/>
      <c r="S140" s="216"/>
      <c r="T140" s="216"/>
      <c r="U140" s="216"/>
      <c r="V140" s="216"/>
      <c r="W140" s="216"/>
      <c r="X140" s="216"/>
      <c r="Y140" s="225"/>
    </row>
    <row r="141" ht="30" customHeight="1" spans="1:25">
      <c r="A141" s="138" t="s">
        <v>456</v>
      </c>
      <c r="B141" s="139"/>
      <c r="C141" s="181"/>
      <c r="D141" s="182"/>
      <c r="E141" s="182"/>
      <c r="F141" s="139">
        <f t="shared" ref="F141:F144" si="44">F142</f>
        <v>0</v>
      </c>
      <c r="G141" s="139"/>
      <c r="H141" s="139"/>
      <c r="I141" s="139"/>
      <c r="J141" s="139"/>
      <c r="K141" s="139"/>
      <c r="L141" s="139"/>
      <c r="M141" s="139"/>
      <c r="N141" s="139"/>
      <c r="O141" s="139"/>
      <c r="P141" s="139">
        <f t="shared" ref="P141:V141" si="45">P142</f>
        <v>0</v>
      </c>
      <c r="Q141" s="139">
        <f t="shared" si="45"/>
        <v>0</v>
      </c>
      <c r="R141" s="139">
        <f t="shared" si="45"/>
        <v>0</v>
      </c>
      <c r="S141" s="139">
        <f t="shared" si="45"/>
        <v>0</v>
      </c>
      <c r="T141" s="139">
        <f t="shared" si="45"/>
        <v>0</v>
      </c>
      <c r="U141" s="139">
        <f t="shared" si="45"/>
        <v>0</v>
      </c>
      <c r="V141" s="139">
        <f t="shared" si="45"/>
        <v>0</v>
      </c>
      <c r="W141" s="182"/>
      <c r="X141" s="182"/>
      <c r="Y141" s="181"/>
    </row>
    <row r="142" ht="30" customHeight="1" spans="1:25">
      <c r="A142" s="180" t="s">
        <v>457</v>
      </c>
      <c r="B142" s="143"/>
      <c r="C142" s="183"/>
      <c r="D142" s="167"/>
      <c r="E142" s="167"/>
      <c r="F142" s="143"/>
      <c r="G142" s="143"/>
      <c r="H142" s="143"/>
      <c r="I142" s="143"/>
      <c r="J142" s="143"/>
      <c r="K142" s="143"/>
      <c r="L142" s="143"/>
      <c r="M142" s="143"/>
      <c r="N142" s="143"/>
      <c r="O142" s="143"/>
      <c r="P142" s="143"/>
      <c r="Q142" s="143"/>
      <c r="R142" s="143"/>
      <c r="S142" s="143"/>
      <c r="T142" s="143"/>
      <c r="U142" s="143"/>
      <c r="V142" s="143"/>
      <c r="W142" s="167"/>
      <c r="X142" s="167"/>
      <c r="Y142" s="183"/>
    </row>
    <row r="143" s="133" customFormat="1" ht="29.1" customHeight="1" spans="1:25">
      <c r="A143" s="184" t="s">
        <v>458</v>
      </c>
      <c r="B143" s="185"/>
      <c r="C143" s="186"/>
      <c r="D143" s="187"/>
      <c r="E143" s="187"/>
      <c r="F143" s="185">
        <f t="shared" si="44"/>
        <v>0</v>
      </c>
      <c r="G143" s="185"/>
      <c r="H143" s="185"/>
      <c r="I143" s="185"/>
      <c r="J143" s="185"/>
      <c r="K143" s="185"/>
      <c r="L143" s="185"/>
      <c r="M143" s="185"/>
      <c r="N143" s="185"/>
      <c r="O143" s="185"/>
      <c r="P143" s="185">
        <f t="shared" ref="P143:V143" si="46">P144</f>
        <v>0</v>
      </c>
      <c r="Q143" s="185">
        <f t="shared" si="46"/>
        <v>0</v>
      </c>
      <c r="R143" s="185">
        <f t="shared" si="46"/>
        <v>0</v>
      </c>
      <c r="S143" s="185">
        <f t="shared" si="46"/>
        <v>0</v>
      </c>
      <c r="T143" s="185">
        <f t="shared" si="46"/>
        <v>0</v>
      </c>
      <c r="U143" s="185">
        <f t="shared" si="46"/>
        <v>0</v>
      </c>
      <c r="V143" s="185">
        <f t="shared" si="46"/>
        <v>0</v>
      </c>
      <c r="W143" s="187"/>
      <c r="X143" s="187"/>
      <c r="Y143" s="186"/>
    </row>
    <row r="144" ht="29.1" customHeight="1" spans="1:25">
      <c r="A144" s="188" t="s">
        <v>459</v>
      </c>
      <c r="B144" s="143"/>
      <c r="C144" s="183"/>
      <c r="D144" s="167"/>
      <c r="E144" s="167"/>
      <c r="F144" s="143">
        <f t="shared" si="44"/>
        <v>0</v>
      </c>
      <c r="G144" s="143"/>
      <c r="H144" s="143"/>
      <c r="I144" s="143"/>
      <c r="J144" s="143"/>
      <c r="K144" s="143"/>
      <c r="L144" s="143"/>
      <c r="M144" s="143"/>
      <c r="N144" s="143"/>
      <c r="O144" s="143"/>
      <c r="P144" s="143">
        <f t="shared" ref="P144:V144" si="47">P145</f>
        <v>0</v>
      </c>
      <c r="Q144" s="143">
        <f t="shared" si="47"/>
        <v>0</v>
      </c>
      <c r="R144" s="143">
        <f t="shared" si="47"/>
        <v>0</v>
      </c>
      <c r="S144" s="143">
        <f t="shared" si="47"/>
        <v>0</v>
      </c>
      <c r="T144" s="143">
        <f t="shared" si="47"/>
        <v>0</v>
      </c>
      <c r="U144" s="143">
        <f t="shared" si="47"/>
        <v>0</v>
      </c>
      <c r="V144" s="143">
        <f t="shared" si="47"/>
        <v>0</v>
      </c>
      <c r="W144" s="167"/>
      <c r="X144" s="167"/>
      <c r="Y144" s="183"/>
    </row>
    <row r="145" ht="29.1" customHeight="1" spans="1:25">
      <c r="A145" s="234" t="s">
        <v>459</v>
      </c>
      <c r="B145" s="199"/>
      <c r="C145" s="223"/>
      <c r="D145" s="218"/>
      <c r="E145" s="218"/>
      <c r="F145" s="202"/>
      <c r="G145" s="214"/>
      <c r="H145" s="214"/>
      <c r="I145" s="214"/>
      <c r="J145" s="214"/>
      <c r="K145" s="214"/>
      <c r="L145" s="214"/>
      <c r="M145" s="214"/>
      <c r="N145" s="214"/>
      <c r="O145" s="214"/>
      <c r="P145" s="215">
        <f>Q145+V145</f>
        <v>0</v>
      </c>
      <c r="Q145" s="215">
        <f>SUM(R145:U145)</f>
        <v>0</v>
      </c>
      <c r="R145" s="214"/>
      <c r="S145" s="214"/>
      <c r="T145" s="214"/>
      <c r="U145" s="214"/>
      <c r="V145" s="214"/>
      <c r="W145" s="218"/>
      <c r="X145" s="218"/>
      <c r="Y145" s="223"/>
    </row>
    <row r="146" ht="29.1" customHeight="1" spans="1:25">
      <c r="A146" s="184" t="s">
        <v>460</v>
      </c>
      <c r="B146" s="139"/>
      <c r="C146" s="181"/>
      <c r="D146" s="182"/>
      <c r="E146" s="182"/>
      <c r="F146" s="139">
        <f>F147</f>
        <v>0</v>
      </c>
      <c r="G146" s="139"/>
      <c r="H146" s="139"/>
      <c r="I146" s="139"/>
      <c r="J146" s="139"/>
      <c r="K146" s="139"/>
      <c r="L146" s="139"/>
      <c r="M146" s="139"/>
      <c r="N146" s="139"/>
      <c r="O146" s="139"/>
      <c r="P146" s="139">
        <f t="shared" ref="P146:V146" si="48">P147</f>
        <v>0</v>
      </c>
      <c r="Q146" s="139">
        <f t="shared" si="48"/>
        <v>0</v>
      </c>
      <c r="R146" s="139">
        <f t="shared" si="48"/>
        <v>0</v>
      </c>
      <c r="S146" s="139">
        <f t="shared" si="48"/>
        <v>0</v>
      </c>
      <c r="T146" s="139">
        <f t="shared" si="48"/>
        <v>0</v>
      </c>
      <c r="U146" s="139">
        <f t="shared" si="48"/>
        <v>0</v>
      </c>
      <c r="V146" s="139">
        <f t="shared" si="48"/>
        <v>0</v>
      </c>
      <c r="W146" s="182"/>
      <c r="X146" s="182"/>
      <c r="Y146" s="181"/>
    </row>
    <row r="147" ht="29.1" customHeight="1" spans="1:25">
      <c r="A147" s="191" t="s">
        <v>461</v>
      </c>
      <c r="B147" s="143"/>
      <c r="C147" s="183"/>
      <c r="D147" s="167"/>
      <c r="E147" s="167"/>
      <c r="F147" s="143"/>
      <c r="G147" s="143"/>
      <c r="H147" s="143"/>
      <c r="I147" s="143"/>
      <c r="J147" s="143"/>
      <c r="K147" s="143"/>
      <c r="L147" s="143"/>
      <c r="M147" s="143"/>
      <c r="N147" s="143"/>
      <c r="O147" s="143"/>
      <c r="P147" s="143"/>
      <c r="Q147" s="143"/>
      <c r="R147" s="143"/>
      <c r="S147" s="143"/>
      <c r="T147" s="143"/>
      <c r="U147" s="143"/>
      <c r="V147" s="143"/>
      <c r="W147" s="167"/>
      <c r="X147" s="167"/>
      <c r="Y147" s="183"/>
    </row>
  </sheetData>
  <autoFilter ref="A6:Y147">
    <extLst/>
  </autoFilter>
  <mergeCells count="21">
    <mergeCell ref="A2:Y2"/>
    <mergeCell ref="X3:Y3"/>
    <mergeCell ref="P4:V4"/>
    <mergeCell ref="Q5:U5"/>
    <mergeCell ref="A4:A6"/>
    <mergeCell ref="B4:B6"/>
    <mergeCell ref="C4:C6"/>
    <mergeCell ref="D4:D6"/>
    <mergeCell ref="E4:E6"/>
    <mergeCell ref="F4:F6"/>
    <mergeCell ref="I4:I6"/>
    <mergeCell ref="J4:J6"/>
    <mergeCell ref="K4:K6"/>
    <mergeCell ref="P5:P6"/>
    <mergeCell ref="V5:V6"/>
    <mergeCell ref="W4:W6"/>
    <mergeCell ref="X4:X6"/>
    <mergeCell ref="Y4:Y6"/>
    <mergeCell ref="G4:H5"/>
    <mergeCell ref="L4:M5"/>
    <mergeCell ref="N4:O5"/>
  </mergeCells>
  <pageMargins left="0.751388888888889" right="0.751388888888889" top="1" bottom="1" header="0.5" footer="0.5"/>
  <pageSetup paperSize="9" scale="3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01"/>
  <sheetViews>
    <sheetView topLeftCell="E1" workbookViewId="0">
      <selection activeCell="G10" sqref="G10:Y10"/>
    </sheetView>
  </sheetViews>
  <sheetFormatPr defaultColWidth="9" defaultRowHeight="14.25"/>
  <cols>
    <col min="1" max="1" width="21.875" style="19" customWidth="1"/>
    <col min="2" max="2" width="29.375" style="20" customWidth="1"/>
    <col min="3" max="3" width="39.375" style="21" customWidth="1"/>
    <col min="4" max="4" width="13.375" style="22" customWidth="1"/>
    <col min="5" max="5" width="86.5" style="21" customWidth="1"/>
    <col min="6" max="6" width="4.125" style="23" customWidth="1"/>
    <col min="7" max="7" width="5" style="22" customWidth="1"/>
    <col min="8" max="8" width="8.625" style="22" customWidth="1"/>
    <col min="9" max="9" width="5.375" style="22" customWidth="1"/>
    <col min="10" max="11" width="6.625" style="22" customWidth="1"/>
    <col min="12" max="12" width="7.5" style="22" customWidth="1"/>
    <col min="13" max="13" width="7.875" style="22" customWidth="1"/>
    <col min="14" max="14" width="6.625" style="22" customWidth="1"/>
    <col min="15" max="15" width="7.875" style="22" customWidth="1"/>
    <col min="16" max="16" width="7.5" style="20" customWidth="1"/>
    <col min="17" max="17" width="6.375" style="22" customWidth="1"/>
    <col min="18" max="18" width="8.375" style="22" customWidth="1"/>
    <col min="19" max="19" width="6.375" style="22" customWidth="1"/>
    <col min="20" max="20" width="8.375" style="22" customWidth="1"/>
    <col min="21" max="21" width="5.125" style="22" customWidth="1"/>
    <col min="22" max="22" width="9.125" style="22" customWidth="1"/>
    <col min="23" max="23" width="7.5" style="22" customWidth="1"/>
    <col min="24" max="24" width="8.25" style="22" customWidth="1"/>
    <col min="25" max="25" width="22.625" style="21" customWidth="1"/>
  </cols>
  <sheetData>
    <row r="1" ht="23.25" customHeight="1" spans="1:2">
      <c r="A1" s="134" t="s">
        <v>49</v>
      </c>
      <c r="B1" s="22"/>
    </row>
    <row r="2" ht="22.5" spans="1:25">
      <c r="A2" s="25" t="s">
        <v>462</v>
      </c>
      <c r="B2" s="26"/>
      <c r="C2" s="27"/>
      <c r="D2" s="26"/>
      <c r="E2" s="27"/>
      <c r="F2" s="25"/>
      <c r="G2" s="26"/>
      <c r="H2" s="26"/>
      <c r="I2" s="26"/>
      <c r="J2" s="26"/>
      <c r="K2" s="26"/>
      <c r="L2" s="26"/>
      <c r="M2" s="26"/>
      <c r="N2" s="26"/>
      <c r="O2" s="26"/>
      <c r="P2" s="26"/>
      <c r="Q2" s="26"/>
      <c r="R2" s="26"/>
      <c r="S2" s="26"/>
      <c r="T2" s="26"/>
      <c r="U2" s="26"/>
      <c r="V2" s="26"/>
      <c r="W2" s="26"/>
      <c r="X2" s="26"/>
      <c r="Y2" s="27"/>
    </row>
    <row r="3" spans="1:25">
      <c r="A3" s="28"/>
      <c r="B3" s="29"/>
      <c r="C3" s="30"/>
      <c r="D3" s="31"/>
      <c r="E3" s="30"/>
      <c r="F3" s="32"/>
      <c r="G3" s="31"/>
      <c r="H3" s="31"/>
      <c r="I3" s="31"/>
      <c r="J3" s="31"/>
      <c r="K3" s="31"/>
      <c r="L3" s="31"/>
      <c r="M3" s="31"/>
      <c r="N3" s="31"/>
      <c r="O3" s="31"/>
      <c r="P3" s="31"/>
      <c r="Q3" s="76"/>
      <c r="R3" s="76"/>
      <c r="S3" s="76"/>
      <c r="T3" s="76"/>
      <c r="U3" s="76"/>
      <c r="V3" s="76"/>
      <c r="W3" s="76"/>
      <c r="X3" s="76" t="s">
        <v>51</v>
      </c>
      <c r="Y3" s="88"/>
    </row>
    <row r="4" s="1" customFormat="1" ht="20.25" spans="1:25">
      <c r="A4" s="33" t="s">
        <v>52</v>
      </c>
      <c r="B4" s="33" t="s">
        <v>53</v>
      </c>
      <c r="C4" s="33" t="s">
        <v>54</v>
      </c>
      <c r="D4" s="33" t="s">
        <v>55</v>
      </c>
      <c r="E4" s="33" t="s">
        <v>56</v>
      </c>
      <c r="F4" s="33" t="s">
        <v>463</v>
      </c>
      <c r="G4" s="34" t="s">
        <v>58</v>
      </c>
      <c r="H4" s="34"/>
      <c r="I4" s="33" t="s">
        <v>59</v>
      </c>
      <c r="J4" s="34" t="s">
        <v>60</v>
      </c>
      <c r="K4" s="34" t="s">
        <v>61</v>
      </c>
      <c r="L4" s="34" t="s">
        <v>62</v>
      </c>
      <c r="M4" s="34"/>
      <c r="N4" s="34" t="s">
        <v>63</v>
      </c>
      <c r="O4" s="34"/>
      <c r="P4" s="34" t="s">
        <v>64</v>
      </c>
      <c r="Q4" s="34"/>
      <c r="R4" s="34"/>
      <c r="S4" s="34"/>
      <c r="T4" s="34"/>
      <c r="U4" s="34"/>
      <c r="V4" s="34"/>
      <c r="W4" s="77" t="s">
        <v>65</v>
      </c>
      <c r="X4" s="77" t="s">
        <v>66</v>
      </c>
      <c r="Y4" s="77" t="s">
        <v>464</v>
      </c>
    </row>
    <row r="5" s="1" customFormat="1" ht="20.25" spans="1:25">
      <c r="A5" s="35"/>
      <c r="B5" s="35"/>
      <c r="C5" s="35"/>
      <c r="D5" s="35"/>
      <c r="E5" s="35"/>
      <c r="F5" s="35"/>
      <c r="G5" s="34"/>
      <c r="H5" s="34"/>
      <c r="I5" s="35"/>
      <c r="J5" s="34"/>
      <c r="K5" s="34"/>
      <c r="L5" s="34"/>
      <c r="M5" s="34"/>
      <c r="N5" s="34"/>
      <c r="O5" s="34"/>
      <c r="P5" s="69" t="s">
        <v>68</v>
      </c>
      <c r="Q5" s="78" t="s">
        <v>69</v>
      </c>
      <c r="R5" s="78"/>
      <c r="S5" s="78"/>
      <c r="T5" s="78"/>
      <c r="U5" s="78"/>
      <c r="V5" s="78" t="s">
        <v>70</v>
      </c>
      <c r="W5" s="79"/>
      <c r="X5" s="79"/>
      <c r="Y5" s="79"/>
    </row>
    <row r="6" s="1" customFormat="1" ht="40.5" spans="1:25">
      <c r="A6" s="36"/>
      <c r="B6" s="36"/>
      <c r="C6" s="36"/>
      <c r="D6" s="36"/>
      <c r="E6" s="36"/>
      <c r="F6" s="36"/>
      <c r="G6" s="34" t="s">
        <v>71</v>
      </c>
      <c r="H6" s="34" t="s">
        <v>72</v>
      </c>
      <c r="I6" s="36"/>
      <c r="J6" s="34"/>
      <c r="K6" s="34"/>
      <c r="L6" s="34" t="s">
        <v>73</v>
      </c>
      <c r="M6" s="34" t="s">
        <v>74</v>
      </c>
      <c r="N6" s="34" t="s">
        <v>73</v>
      </c>
      <c r="O6" s="34" t="s">
        <v>74</v>
      </c>
      <c r="P6" s="72"/>
      <c r="Q6" s="80" t="s">
        <v>75</v>
      </c>
      <c r="R6" s="81" t="s">
        <v>76</v>
      </c>
      <c r="S6" s="81" t="s">
        <v>77</v>
      </c>
      <c r="T6" s="81" t="s">
        <v>78</v>
      </c>
      <c r="U6" s="81" t="s">
        <v>79</v>
      </c>
      <c r="V6" s="78"/>
      <c r="W6" s="82"/>
      <c r="X6" s="82"/>
      <c r="Y6" s="82"/>
    </row>
    <row r="7" ht="32.1" customHeight="1" spans="1:25">
      <c r="A7" s="135" t="s">
        <v>80</v>
      </c>
      <c r="B7" s="136"/>
      <c r="C7" s="137"/>
      <c r="D7" s="136"/>
      <c r="E7" s="136"/>
      <c r="F7" s="136">
        <f>F8+F75+F93+F167+F176+F182+F184+F187</f>
        <v>110</v>
      </c>
      <c r="G7" s="136"/>
      <c r="H7" s="136"/>
      <c r="I7" s="136"/>
      <c r="J7" s="136"/>
      <c r="K7" s="136"/>
      <c r="L7" s="136"/>
      <c r="M7" s="136"/>
      <c r="N7" s="136"/>
      <c r="O7" s="136"/>
      <c r="P7" s="136">
        <f>P8+P75+P93+P167+P176+P182+P184+P187</f>
        <v>7439.4</v>
      </c>
      <c r="Q7" s="136">
        <f t="shared" ref="P7:V7" si="0">Q8+Q75+Q93+Q167+Q176+Q182+Q184+Q187</f>
        <v>5114.5</v>
      </c>
      <c r="R7" s="136">
        <f t="shared" si="0"/>
        <v>957</v>
      </c>
      <c r="S7" s="136">
        <f t="shared" si="0"/>
        <v>1370</v>
      </c>
      <c r="T7" s="136">
        <f t="shared" si="0"/>
        <v>2187.5</v>
      </c>
      <c r="U7" s="136">
        <f t="shared" si="0"/>
        <v>600</v>
      </c>
      <c r="V7" s="136">
        <f t="shared" si="0"/>
        <v>2324.9</v>
      </c>
      <c r="W7" s="164"/>
      <c r="X7" s="164"/>
      <c r="Y7" s="164"/>
    </row>
    <row r="8" s="123" customFormat="1" ht="30" customHeight="1" spans="1:25">
      <c r="A8" s="138" t="s">
        <v>81</v>
      </c>
      <c r="B8" s="139"/>
      <c r="C8" s="140"/>
      <c r="D8" s="141"/>
      <c r="E8" s="141"/>
      <c r="F8" s="139">
        <f>F9+F21+F26+F47+F57+F63+F69</f>
        <v>33</v>
      </c>
      <c r="G8" s="139"/>
      <c r="H8" s="139"/>
      <c r="I8" s="139"/>
      <c r="J8" s="139"/>
      <c r="K8" s="139"/>
      <c r="L8" s="139"/>
      <c r="M8" s="139"/>
      <c r="N8" s="139"/>
      <c r="O8" s="139"/>
      <c r="P8" s="139">
        <f t="shared" ref="P8:V8" si="1">P9+P21+P26+P47+P57+P63+P69</f>
        <v>2724.6</v>
      </c>
      <c r="Q8" s="139">
        <f t="shared" si="1"/>
        <v>2416</v>
      </c>
      <c r="R8" s="139">
        <f t="shared" si="1"/>
        <v>422</v>
      </c>
      <c r="S8" s="139">
        <f t="shared" si="1"/>
        <v>986</v>
      </c>
      <c r="T8" s="139">
        <f t="shared" si="1"/>
        <v>816</v>
      </c>
      <c r="U8" s="139">
        <f t="shared" si="1"/>
        <v>192</v>
      </c>
      <c r="V8" s="139">
        <f t="shared" si="1"/>
        <v>308.6</v>
      </c>
      <c r="W8" s="165"/>
      <c r="X8" s="165"/>
      <c r="Y8" s="165"/>
    </row>
    <row r="9" s="123" customFormat="1" ht="30" customHeight="1" spans="1:25">
      <c r="A9" s="142" t="s">
        <v>82</v>
      </c>
      <c r="B9" s="143"/>
      <c r="C9" s="144"/>
      <c r="D9" s="145"/>
      <c r="E9" s="145"/>
      <c r="F9" s="143">
        <f>F10+F13+F14+F15+F19+F20</f>
        <v>5</v>
      </c>
      <c r="G9" s="143"/>
      <c r="H9" s="143"/>
      <c r="I9" s="143"/>
      <c r="J9" s="143"/>
      <c r="K9" s="143"/>
      <c r="L9" s="143"/>
      <c r="M9" s="143"/>
      <c r="N9" s="143"/>
      <c r="O9" s="143"/>
      <c r="P9" s="143">
        <f t="shared" ref="P9:V9" si="2">P10+P13+P14+P15+P19+P20</f>
        <v>200.6</v>
      </c>
      <c r="Q9" s="143">
        <f t="shared" si="2"/>
        <v>90</v>
      </c>
      <c r="R9" s="143">
        <f t="shared" si="2"/>
        <v>0</v>
      </c>
      <c r="S9" s="143">
        <f t="shared" si="2"/>
        <v>60</v>
      </c>
      <c r="T9" s="143">
        <f t="shared" si="2"/>
        <v>30</v>
      </c>
      <c r="U9" s="143">
        <f t="shared" si="2"/>
        <v>0</v>
      </c>
      <c r="V9" s="143">
        <f t="shared" si="2"/>
        <v>110.6</v>
      </c>
      <c r="W9" s="166"/>
      <c r="X9" s="166"/>
      <c r="Y9" s="166"/>
    </row>
    <row r="10" s="124" customFormat="1" ht="30" customHeight="1" spans="1:25">
      <c r="A10" s="146" t="s">
        <v>83</v>
      </c>
      <c r="B10" s="147"/>
      <c r="C10" s="148"/>
      <c r="D10" s="149"/>
      <c r="E10" s="149"/>
      <c r="F10" s="150">
        <f>SUM(F11:F12)</f>
        <v>2</v>
      </c>
      <c r="G10" s="150"/>
      <c r="H10" s="150"/>
      <c r="I10" s="150"/>
      <c r="J10" s="150"/>
      <c r="K10" s="150"/>
      <c r="L10" s="150"/>
      <c r="M10" s="150"/>
      <c r="N10" s="150"/>
      <c r="O10" s="150"/>
      <c r="P10" s="150">
        <f t="shared" ref="P10:V10" si="3">SUM(P11:P12)</f>
        <v>96.6</v>
      </c>
      <c r="Q10" s="150">
        <f t="shared" si="3"/>
        <v>30</v>
      </c>
      <c r="R10" s="150">
        <f t="shared" si="3"/>
        <v>0</v>
      </c>
      <c r="S10" s="150">
        <f t="shared" si="3"/>
        <v>0</v>
      </c>
      <c r="T10" s="150">
        <f t="shared" si="3"/>
        <v>30</v>
      </c>
      <c r="U10" s="150">
        <f t="shared" si="3"/>
        <v>0</v>
      </c>
      <c r="V10" s="150">
        <f t="shared" si="3"/>
        <v>66.6</v>
      </c>
      <c r="W10" s="161"/>
      <c r="X10" s="161"/>
      <c r="Y10" s="161"/>
    </row>
    <row r="11" s="125" customFormat="1" ht="93.75" spans="1:25">
      <c r="A11" s="54">
        <v>1</v>
      </c>
      <c r="B11" s="54" t="s">
        <v>465</v>
      </c>
      <c r="C11" s="55" t="s">
        <v>466</v>
      </c>
      <c r="D11" s="63" t="s">
        <v>89</v>
      </c>
      <c r="E11" s="55" t="s">
        <v>467</v>
      </c>
      <c r="F11" s="54">
        <v>1</v>
      </c>
      <c r="G11" s="54" t="s">
        <v>100</v>
      </c>
      <c r="H11" s="54" t="s">
        <v>468</v>
      </c>
      <c r="I11" s="54" t="s">
        <v>94</v>
      </c>
      <c r="J11" s="54" t="s">
        <v>94</v>
      </c>
      <c r="K11" s="54" t="s">
        <v>94</v>
      </c>
      <c r="L11" s="54">
        <v>137</v>
      </c>
      <c r="M11" s="54">
        <v>424</v>
      </c>
      <c r="N11" s="54">
        <v>456</v>
      </c>
      <c r="O11" s="54">
        <v>1231</v>
      </c>
      <c r="P11" s="54">
        <f>Q11+V11</f>
        <v>30</v>
      </c>
      <c r="Q11" s="54">
        <f>SUM(R11:U11)</f>
        <v>30</v>
      </c>
      <c r="R11" s="54"/>
      <c r="S11" s="54"/>
      <c r="T11" s="54">
        <v>30</v>
      </c>
      <c r="U11" s="54"/>
      <c r="V11" s="54"/>
      <c r="W11" s="54" t="s">
        <v>469</v>
      </c>
      <c r="X11" s="54" t="s">
        <v>121</v>
      </c>
      <c r="Y11" s="59" t="s">
        <v>470</v>
      </c>
    </row>
    <row r="12" s="125" customFormat="1" ht="281.25" spans="1:25">
      <c r="A12" s="54">
        <v>2</v>
      </c>
      <c r="B12" s="53" t="s">
        <v>471</v>
      </c>
      <c r="C12" s="55" t="s">
        <v>472</v>
      </c>
      <c r="D12" s="54" t="s">
        <v>345</v>
      </c>
      <c r="E12" s="55" t="s">
        <v>473</v>
      </c>
      <c r="F12" s="54">
        <v>1</v>
      </c>
      <c r="G12" s="54" t="s">
        <v>474</v>
      </c>
      <c r="H12" s="54" t="s">
        <v>475</v>
      </c>
      <c r="I12" s="54" t="s">
        <v>94</v>
      </c>
      <c r="J12" s="54" t="s">
        <v>94</v>
      </c>
      <c r="K12" s="54" t="s">
        <v>94</v>
      </c>
      <c r="L12" s="54">
        <v>112</v>
      </c>
      <c r="M12" s="56">
        <v>208</v>
      </c>
      <c r="N12" s="56">
        <v>328</v>
      </c>
      <c r="O12" s="56">
        <v>548</v>
      </c>
      <c r="P12" s="54">
        <f>Q12+V12</f>
        <v>66.6</v>
      </c>
      <c r="Q12" s="54">
        <f>SUM(R12:U12)</f>
        <v>0</v>
      </c>
      <c r="R12" s="56"/>
      <c r="S12" s="56"/>
      <c r="T12" s="56"/>
      <c r="U12" s="56"/>
      <c r="V12" s="54">
        <v>66.6</v>
      </c>
      <c r="W12" s="54" t="s">
        <v>142</v>
      </c>
      <c r="X12" s="54" t="s">
        <v>142</v>
      </c>
      <c r="Y12" s="55" t="s">
        <v>476</v>
      </c>
    </row>
    <row r="13" s="124" customFormat="1" ht="30" customHeight="1" spans="1:25">
      <c r="A13" s="146" t="s">
        <v>84</v>
      </c>
      <c r="B13" s="147"/>
      <c r="C13" s="148"/>
      <c r="D13" s="149"/>
      <c r="E13" s="149"/>
      <c r="F13" s="150"/>
      <c r="G13" s="149"/>
      <c r="H13" s="149"/>
      <c r="I13" s="149"/>
      <c r="J13" s="149"/>
      <c r="K13" s="149"/>
      <c r="L13" s="149"/>
      <c r="M13" s="160"/>
      <c r="N13" s="160"/>
      <c r="O13" s="160"/>
      <c r="P13" s="160">
        <f>Q13+V13</f>
        <v>0</v>
      </c>
      <c r="Q13" s="160">
        <f>SUM(R13:U13)</f>
        <v>0</v>
      </c>
      <c r="R13" s="160"/>
      <c r="S13" s="160"/>
      <c r="T13" s="161"/>
      <c r="U13" s="161"/>
      <c r="V13" s="161"/>
      <c r="W13" s="161"/>
      <c r="X13" s="161"/>
      <c r="Y13" s="161"/>
    </row>
    <row r="14" s="124" customFormat="1" ht="30" customHeight="1" spans="1:25">
      <c r="A14" s="146" t="s">
        <v>85</v>
      </c>
      <c r="B14" s="147"/>
      <c r="C14" s="148"/>
      <c r="D14" s="149"/>
      <c r="E14" s="149"/>
      <c r="F14" s="150"/>
      <c r="G14" s="149"/>
      <c r="H14" s="149"/>
      <c r="I14" s="149"/>
      <c r="J14" s="149"/>
      <c r="K14" s="149"/>
      <c r="L14" s="149"/>
      <c r="M14" s="160"/>
      <c r="N14" s="160"/>
      <c r="O14" s="160"/>
      <c r="P14" s="160">
        <f>Q14+V14</f>
        <v>0</v>
      </c>
      <c r="Q14" s="160">
        <f>SUM(R14:U14)</f>
        <v>0</v>
      </c>
      <c r="R14" s="160"/>
      <c r="S14" s="160"/>
      <c r="T14" s="161"/>
      <c r="U14" s="161"/>
      <c r="V14" s="161"/>
      <c r="W14" s="161"/>
      <c r="X14" s="161"/>
      <c r="Y14" s="161"/>
    </row>
    <row r="15" s="124" customFormat="1" ht="30" customHeight="1" spans="1:25">
      <c r="A15" s="146" t="s">
        <v>86</v>
      </c>
      <c r="B15" s="147"/>
      <c r="C15" s="148"/>
      <c r="D15" s="149"/>
      <c r="E15" s="149"/>
      <c r="F15" s="150">
        <f>SUM(F16:F18)</f>
        <v>3</v>
      </c>
      <c r="G15" s="150"/>
      <c r="H15" s="150"/>
      <c r="I15" s="150"/>
      <c r="J15" s="150"/>
      <c r="K15" s="150"/>
      <c r="L15" s="150"/>
      <c r="M15" s="150"/>
      <c r="N15" s="150"/>
      <c r="O15" s="150"/>
      <c r="P15" s="150">
        <f t="shared" ref="P15:V15" si="4">SUM(P16:P18)</f>
        <v>104</v>
      </c>
      <c r="Q15" s="150">
        <f t="shared" si="4"/>
        <v>60</v>
      </c>
      <c r="R15" s="150">
        <f t="shared" si="4"/>
        <v>0</v>
      </c>
      <c r="S15" s="150">
        <f t="shared" si="4"/>
        <v>60</v>
      </c>
      <c r="T15" s="150">
        <f t="shared" si="4"/>
        <v>0</v>
      </c>
      <c r="U15" s="150">
        <f t="shared" si="4"/>
        <v>0</v>
      </c>
      <c r="V15" s="150">
        <f t="shared" si="4"/>
        <v>44</v>
      </c>
      <c r="W15" s="161"/>
      <c r="X15" s="161"/>
      <c r="Y15" s="161"/>
    </row>
    <row r="16" s="126" customFormat="1" ht="300" spans="1:25">
      <c r="A16" s="53" t="s">
        <v>477</v>
      </c>
      <c r="B16" s="56" t="s">
        <v>478</v>
      </c>
      <c r="C16" s="55" t="s">
        <v>479</v>
      </c>
      <c r="D16" s="63" t="s">
        <v>89</v>
      </c>
      <c r="E16" s="55" t="s">
        <v>480</v>
      </c>
      <c r="F16" s="54">
        <v>1</v>
      </c>
      <c r="G16" s="54" t="s">
        <v>109</v>
      </c>
      <c r="H16" s="54" t="s">
        <v>481</v>
      </c>
      <c r="I16" s="54" t="s">
        <v>93</v>
      </c>
      <c r="J16" s="54" t="s">
        <v>94</v>
      </c>
      <c r="K16" s="54" t="s">
        <v>94</v>
      </c>
      <c r="L16" s="54">
        <v>135</v>
      </c>
      <c r="M16" s="54">
        <v>326</v>
      </c>
      <c r="N16" s="54">
        <v>321</v>
      </c>
      <c r="O16" s="54">
        <v>605</v>
      </c>
      <c r="P16" s="56">
        <f>Q16+V16</f>
        <v>26.4</v>
      </c>
      <c r="Q16" s="56">
        <f>SUBTOTAL(9,R16:U16)</f>
        <v>0</v>
      </c>
      <c r="R16" s="54"/>
      <c r="S16" s="54"/>
      <c r="T16" s="54"/>
      <c r="U16" s="54"/>
      <c r="V16" s="54">
        <v>26.4</v>
      </c>
      <c r="W16" s="54" t="s">
        <v>95</v>
      </c>
      <c r="X16" s="54" t="s">
        <v>95</v>
      </c>
      <c r="Y16" s="55" t="s">
        <v>482</v>
      </c>
    </row>
    <row r="17" s="126" customFormat="1" ht="93.75" spans="1:25">
      <c r="A17" s="53" t="s">
        <v>356</v>
      </c>
      <c r="B17" s="54" t="s">
        <v>483</v>
      </c>
      <c r="C17" s="55" t="s">
        <v>484</v>
      </c>
      <c r="D17" s="63" t="s">
        <v>89</v>
      </c>
      <c r="E17" s="55" t="s">
        <v>485</v>
      </c>
      <c r="F17" s="54">
        <v>1</v>
      </c>
      <c r="G17" s="54" t="s">
        <v>109</v>
      </c>
      <c r="H17" s="54" t="s">
        <v>486</v>
      </c>
      <c r="I17" s="54" t="s">
        <v>93</v>
      </c>
      <c r="J17" s="54" t="s">
        <v>94</v>
      </c>
      <c r="K17" s="54" t="s">
        <v>94</v>
      </c>
      <c r="L17" s="54">
        <v>8</v>
      </c>
      <c r="M17" s="54">
        <v>15</v>
      </c>
      <c r="N17" s="54">
        <v>25</v>
      </c>
      <c r="O17" s="54">
        <v>63</v>
      </c>
      <c r="P17" s="56">
        <f>Q17+V17</f>
        <v>17.6</v>
      </c>
      <c r="Q17" s="56">
        <f>SUBTOTAL(9,R17:U17)</f>
        <v>0</v>
      </c>
      <c r="R17" s="54"/>
      <c r="S17" s="54"/>
      <c r="T17" s="54"/>
      <c r="U17" s="54"/>
      <c r="V17" s="54">
        <v>17.6</v>
      </c>
      <c r="W17" s="54" t="s">
        <v>95</v>
      </c>
      <c r="X17" s="54" t="s">
        <v>95</v>
      </c>
      <c r="Y17" s="55" t="s">
        <v>482</v>
      </c>
    </row>
    <row r="18" s="125" customFormat="1" ht="75" spans="1:25">
      <c r="A18" s="53" t="s">
        <v>487</v>
      </c>
      <c r="B18" s="54" t="s">
        <v>488</v>
      </c>
      <c r="C18" s="55" t="s">
        <v>489</v>
      </c>
      <c r="D18" s="63" t="s">
        <v>89</v>
      </c>
      <c r="E18" s="55" t="s">
        <v>490</v>
      </c>
      <c r="F18" s="54">
        <v>1</v>
      </c>
      <c r="G18" s="54" t="s">
        <v>91</v>
      </c>
      <c r="H18" s="54" t="s">
        <v>491</v>
      </c>
      <c r="I18" s="54" t="s">
        <v>94</v>
      </c>
      <c r="J18" s="54" t="s">
        <v>492</v>
      </c>
      <c r="K18" s="54" t="s">
        <v>94</v>
      </c>
      <c r="L18" s="54">
        <v>25</v>
      </c>
      <c r="M18" s="54">
        <v>68</v>
      </c>
      <c r="N18" s="54">
        <v>93</v>
      </c>
      <c r="O18" s="54">
        <v>256</v>
      </c>
      <c r="P18" s="54">
        <f>Q18+V18</f>
        <v>60</v>
      </c>
      <c r="Q18" s="54">
        <f>SUM(R18:U18)</f>
        <v>60</v>
      </c>
      <c r="R18" s="54"/>
      <c r="S18" s="54">
        <v>60</v>
      </c>
      <c r="T18" s="54"/>
      <c r="U18" s="54"/>
      <c r="V18" s="54"/>
      <c r="W18" s="54" t="s">
        <v>91</v>
      </c>
      <c r="X18" s="54" t="s">
        <v>121</v>
      </c>
      <c r="Y18" s="59" t="s">
        <v>482</v>
      </c>
    </row>
    <row r="19" s="124" customFormat="1" ht="30" customHeight="1" spans="1:25">
      <c r="A19" s="146" t="s">
        <v>116</v>
      </c>
      <c r="B19" s="147"/>
      <c r="C19" s="148"/>
      <c r="D19" s="149"/>
      <c r="E19" s="149"/>
      <c r="F19" s="150"/>
      <c r="G19" s="149"/>
      <c r="H19" s="149"/>
      <c r="I19" s="149"/>
      <c r="J19" s="149"/>
      <c r="K19" s="149"/>
      <c r="L19" s="149"/>
      <c r="M19" s="149"/>
      <c r="N19" s="149"/>
      <c r="O19" s="161"/>
      <c r="P19" s="162">
        <f>Q19+V19</f>
        <v>0</v>
      </c>
      <c r="Q19" s="162">
        <f>SUM(R19:U19)</f>
        <v>0</v>
      </c>
      <c r="R19" s="161"/>
      <c r="S19" s="161"/>
      <c r="T19" s="161"/>
      <c r="U19" s="161"/>
      <c r="V19" s="161"/>
      <c r="W19" s="161"/>
      <c r="X19" s="161"/>
      <c r="Y19" s="161"/>
    </row>
    <row r="20" s="124" customFormat="1" ht="30" customHeight="1" spans="1:25">
      <c r="A20" s="146" t="s">
        <v>129</v>
      </c>
      <c r="B20" s="147"/>
      <c r="C20" s="148"/>
      <c r="D20" s="149"/>
      <c r="E20" s="149"/>
      <c r="F20" s="150"/>
      <c r="G20" s="149"/>
      <c r="H20" s="149"/>
      <c r="I20" s="149"/>
      <c r="J20" s="149"/>
      <c r="K20" s="149"/>
      <c r="L20" s="149"/>
      <c r="M20" s="149"/>
      <c r="N20" s="149"/>
      <c r="O20" s="161"/>
      <c r="P20" s="162">
        <f>Q20+V20</f>
        <v>0</v>
      </c>
      <c r="Q20" s="162">
        <f>SUM(R20:U20)</f>
        <v>0</v>
      </c>
      <c r="R20" s="161"/>
      <c r="S20" s="161"/>
      <c r="T20" s="161"/>
      <c r="U20" s="161"/>
      <c r="V20" s="161"/>
      <c r="W20" s="161"/>
      <c r="X20" s="161"/>
      <c r="Y20" s="161"/>
    </row>
    <row r="21" ht="30" customHeight="1" spans="1:25">
      <c r="A21" s="142" t="s">
        <v>130</v>
      </c>
      <c r="B21" s="151"/>
      <c r="C21" s="152"/>
      <c r="D21" s="153"/>
      <c r="E21" s="153"/>
      <c r="F21" s="143">
        <f>F22+F23+F24+F25</f>
        <v>0</v>
      </c>
      <c r="G21" s="143"/>
      <c r="H21" s="143"/>
      <c r="I21" s="143"/>
      <c r="J21" s="143"/>
      <c r="K21" s="143"/>
      <c r="L21" s="143"/>
      <c r="M21" s="143"/>
      <c r="N21" s="143"/>
      <c r="O21" s="143"/>
      <c r="P21" s="143">
        <f t="shared" ref="P21:V21" si="5">P22+P23+P24+P25</f>
        <v>0</v>
      </c>
      <c r="Q21" s="143">
        <f t="shared" si="5"/>
        <v>0</v>
      </c>
      <c r="R21" s="143">
        <f t="shared" si="5"/>
        <v>0</v>
      </c>
      <c r="S21" s="143">
        <f t="shared" si="5"/>
        <v>0</v>
      </c>
      <c r="T21" s="143">
        <f t="shared" si="5"/>
        <v>0</v>
      </c>
      <c r="U21" s="143">
        <f t="shared" si="5"/>
        <v>0</v>
      </c>
      <c r="V21" s="143">
        <f t="shared" si="5"/>
        <v>0</v>
      </c>
      <c r="W21" s="167"/>
      <c r="X21" s="167"/>
      <c r="Y21" s="167"/>
    </row>
    <row r="22" s="124" customFormat="1" ht="30" customHeight="1" spans="1:25">
      <c r="A22" s="146" t="s">
        <v>131</v>
      </c>
      <c r="B22" s="147"/>
      <c r="C22" s="148"/>
      <c r="D22" s="149"/>
      <c r="E22" s="149"/>
      <c r="F22" s="150"/>
      <c r="G22" s="149"/>
      <c r="H22" s="149"/>
      <c r="I22" s="149"/>
      <c r="J22" s="149"/>
      <c r="K22" s="149"/>
      <c r="L22" s="149"/>
      <c r="M22" s="149"/>
      <c r="N22" s="149"/>
      <c r="O22" s="161"/>
      <c r="P22" s="162">
        <f>Q22+V22</f>
        <v>0</v>
      </c>
      <c r="Q22" s="162">
        <f>SUM(R22:U22)</f>
        <v>0</v>
      </c>
      <c r="R22" s="161"/>
      <c r="S22" s="161"/>
      <c r="T22" s="161"/>
      <c r="U22" s="161"/>
      <c r="V22" s="161"/>
      <c r="W22" s="161"/>
      <c r="X22" s="161"/>
      <c r="Y22" s="161"/>
    </row>
    <row r="23" s="124" customFormat="1" ht="30" customHeight="1" spans="1:25">
      <c r="A23" s="146" t="s">
        <v>132</v>
      </c>
      <c r="B23" s="147"/>
      <c r="C23" s="148"/>
      <c r="D23" s="149"/>
      <c r="E23" s="149"/>
      <c r="F23" s="150"/>
      <c r="G23" s="149"/>
      <c r="H23" s="149"/>
      <c r="I23" s="149"/>
      <c r="J23" s="149"/>
      <c r="K23" s="149"/>
      <c r="L23" s="149"/>
      <c r="M23" s="149"/>
      <c r="N23" s="149"/>
      <c r="O23" s="161"/>
      <c r="P23" s="162">
        <f>Q23+V23</f>
        <v>0</v>
      </c>
      <c r="Q23" s="162">
        <f>SUM(R23:U23)</f>
        <v>0</v>
      </c>
      <c r="R23" s="161"/>
      <c r="S23" s="161"/>
      <c r="T23" s="161"/>
      <c r="U23" s="161"/>
      <c r="V23" s="161"/>
      <c r="W23" s="161"/>
      <c r="X23" s="161"/>
      <c r="Y23" s="161"/>
    </row>
    <row r="24" s="124" customFormat="1" ht="30" customHeight="1" spans="1:25">
      <c r="A24" s="146" t="s">
        <v>133</v>
      </c>
      <c r="B24" s="147"/>
      <c r="C24" s="148"/>
      <c r="D24" s="149"/>
      <c r="E24" s="149"/>
      <c r="F24" s="150"/>
      <c r="G24" s="149"/>
      <c r="H24" s="149"/>
      <c r="I24" s="149"/>
      <c r="J24" s="149"/>
      <c r="K24" s="149"/>
      <c r="L24" s="149"/>
      <c r="M24" s="149"/>
      <c r="N24" s="149"/>
      <c r="O24" s="161"/>
      <c r="P24" s="162">
        <f>Q24+V24</f>
        <v>0</v>
      </c>
      <c r="Q24" s="162">
        <f>SUM(R24:U24)</f>
        <v>0</v>
      </c>
      <c r="R24" s="161"/>
      <c r="S24" s="161"/>
      <c r="T24" s="161"/>
      <c r="U24" s="161"/>
      <c r="V24" s="161"/>
      <c r="W24" s="161"/>
      <c r="X24" s="161"/>
      <c r="Y24" s="161"/>
    </row>
    <row r="25" s="124" customFormat="1" ht="30" customHeight="1" spans="1:25">
      <c r="A25" s="146" t="s">
        <v>134</v>
      </c>
      <c r="B25" s="147"/>
      <c r="C25" s="148"/>
      <c r="D25" s="149"/>
      <c r="E25" s="149"/>
      <c r="F25" s="150"/>
      <c r="G25" s="149"/>
      <c r="H25" s="149"/>
      <c r="I25" s="149"/>
      <c r="J25" s="149"/>
      <c r="K25" s="149"/>
      <c r="L25" s="149"/>
      <c r="M25" s="149"/>
      <c r="N25" s="149"/>
      <c r="O25" s="161"/>
      <c r="P25" s="162">
        <f>Q25+V25</f>
        <v>0</v>
      </c>
      <c r="Q25" s="162">
        <f>SUM(R25:U25)</f>
        <v>0</v>
      </c>
      <c r="R25" s="161"/>
      <c r="S25" s="161"/>
      <c r="T25" s="161"/>
      <c r="U25" s="161"/>
      <c r="V25" s="161"/>
      <c r="W25" s="161"/>
      <c r="X25" s="161"/>
      <c r="Y25" s="161"/>
    </row>
    <row r="26" ht="30" customHeight="1" spans="1:25">
      <c r="A26" s="142" t="s">
        <v>135</v>
      </c>
      <c r="B26" s="151"/>
      <c r="C26" s="152"/>
      <c r="D26" s="153"/>
      <c r="E26" s="153"/>
      <c r="F26" s="143">
        <f>F27+F42</f>
        <v>18</v>
      </c>
      <c r="G26" s="143"/>
      <c r="H26" s="143"/>
      <c r="I26" s="143"/>
      <c r="J26" s="143"/>
      <c r="K26" s="143"/>
      <c r="L26" s="143"/>
      <c r="M26" s="143"/>
      <c r="N26" s="143"/>
      <c r="O26" s="143"/>
      <c r="P26" s="143">
        <f t="shared" ref="P26:V26" si="6">P27+P42</f>
        <v>892</v>
      </c>
      <c r="Q26" s="143">
        <f t="shared" si="6"/>
        <v>892</v>
      </c>
      <c r="R26" s="143">
        <f t="shared" si="6"/>
        <v>0</v>
      </c>
      <c r="S26" s="143">
        <f t="shared" si="6"/>
        <v>384</v>
      </c>
      <c r="T26" s="143">
        <f t="shared" si="6"/>
        <v>316</v>
      </c>
      <c r="U26" s="143">
        <f t="shared" si="6"/>
        <v>192</v>
      </c>
      <c r="V26" s="143">
        <f t="shared" si="6"/>
        <v>0</v>
      </c>
      <c r="W26" s="167"/>
      <c r="X26" s="167"/>
      <c r="Y26" s="167"/>
    </row>
    <row r="27" s="124" customFormat="1" ht="30" customHeight="1" spans="1:25">
      <c r="A27" s="146" t="s">
        <v>136</v>
      </c>
      <c r="B27" s="147"/>
      <c r="C27" s="148"/>
      <c r="D27" s="149"/>
      <c r="E27" s="149"/>
      <c r="F27" s="150">
        <f>SUM(F28:F41)</f>
        <v>14</v>
      </c>
      <c r="G27" s="150"/>
      <c r="H27" s="150"/>
      <c r="I27" s="150"/>
      <c r="J27" s="150"/>
      <c r="K27" s="150"/>
      <c r="L27" s="150"/>
      <c r="M27" s="150"/>
      <c r="N27" s="150"/>
      <c r="O27" s="150"/>
      <c r="P27" s="150">
        <f t="shared" ref="P27:V27" si="7">SUM(P28:P41)</f>
        <v>646</v>
      </c>
      <c r="Q27" s="150">
        <f t="shared" si="7"/>
        <v>646</v>
      </c>
      <c r="R27" s="150">
        <f t="shared" si="7"/>
        <v>0</v>
      </c>
      <c r="S27" s="150">
        <f t="shared" si="7"/>
        <v>214</v>
      </c>
      <c r="T27" s="150">
        <f t="shared" si="7"/>
        <v>240</v>
      </c>
      <c r="U27" s="150">
        <f t="shared" si="7"/>
        <v>192</v>
      </c>
      <c r="V27" s="150">
        <f t="shared" si="7"/>
        <v>0</v>
      </c>
      <c r="W27" s="161"/>
      <c r="X27" s="161"/>
      <c r="Y27" s="161"/>
    </row>
    <row r="28" s="125" customFormat="1" ht="75" spans="1:25">
      <c r="A28" s="54">
        <v>6</v>
      </c>
      <c r="B28" s="54" t="s">
        <v>493</v>
      </c>
      <c r="C28" s="55" t="s">
        <v>494</v>
      </c>
      <c r="D28" s="54" t="s">
        <v>286</v>
      </c>
      <c r="E28" s="55" t="s">
        <v>495</v>
      </c>
      <c r="F28" s="54">
        <v>1</v>
      </c>
      <c r="G28" s="54" t="s">
        <v>155</v>
      </c>
      <c r="H28" s="54" t="s">
        <v>496</v>
      </c>
      <c r="I28" s="54" t="s">
        <v>94</v>
      </c>
      <c r="J28" s="54" t="s">
        <v>94</v>
      </c>
      <c r="K28" s="54" t="s">
        <v>94</v>
      </c>
      <c r="L28" s="54">
        <v>15</v>
      </c>
      <c r="M28" s="54">
        <v>53</v>
      </c>
      <c r="N28" s="54">
        <v>112</v>
      </c>
      <c r="O28" s="54">
        <v>268</v>
      </c>
      <c r="P28" s="54">
        <f t="shared" ref="P28:P42" si="8">Q28+V28</f>
        <v>45</v>
      </c>
      <c r="Q28" s="54">
        <f t="shared" ref="Q28:Q42" si="9">SUM(R28:U28)</f>
        <v>45</v>
      </c>
      <c r="R28" s="54"/>
      <c r="S28" s="54">
        <v>45</v>
      </c>
      <c r="T28" s="54"/>
      <c r="U28" s="54"/>
      <c r="V28" s="54"/>
      <c r="W28" s="54" t="s">
        <v>497</v>
      </c>
      <c r="X28" s="54" t="s">
        <v>121</v>
      </c>
      <c r="Y28" s="59" t="s">
        <v>470</v>
      </c>
    </row>
    <row r="29" s="125" customFormat="1" ht="75" spans="1:25">
      <c r="A29" s="54">
        <v>7</v>
      </c>
      <c r="B29" s="54" t="s">
        <v>498</v>
      </c>
      <c r="C29" s="55" t="s">
        <v>499</v>
      </c>
      <c r="D29" s="54" t="s">
        <v>286</v>
      </c>
      <c r="E29" s="55" t="s">
        <v>500</v>
      </c>
      <c r="F29" s="54">
        <v>1</v>
      </c>
      <c r="G29" s="54" t="s">
        <v>91</v>
      </c>
      <c r="H29" s="54" t="s">
        <v>501</v>
      </c>
      <c r="I29" s="54" t="s">
        <v>94</v>
      </c>
      <c r="J29" s="54" t="s">
        <v>94</v>
      </c>
      <c r="K29" s="54" t="s">
        <v>94</v>
      </c>
      <c r="L29" s="54">
        <v>26</v>
      </c>
      <c r="M29" s="54">
        <v>64</v>
      </c>
      <c r="N29" s="54">
        <v>146</v>
      </c>
      <c r="O29" s="54">
        <v>210</v>
      </c>
      <c r="P29" s="54">
        <f t="shared" si="8"/>
        <v>32</v>
      </c>
      <c r="Q29" s="54">
        <f t="shared" si="9"/>
        <v>32</v>
      </c>
      <c r="R29" s="54"/>
      <c r="S29" s="54">
        <v>32</v>
      </c>
      <c r="T29" s="54"/>
      <c r="U29" s="54"/>
      <c r="V29" s="54"/>
      <c r="W29" s="54" t="s">
        <v>502</v>
      </c>
      <c r="X29" s="54" t="s">
        <v>121</v>
      </c>
      <c r="Y29" s="59" t="s">
        <v>470</v>
      </c>
    </row>
    <row r="30" s="126" customFormat="1" ht="93.75" spans="1:25">
      <c r="A30" s="54">
        <v>8</v>
      </c>
      <c r="B30" s="54" t="s">
        <v>503</v>
      </c>
      <c r="C30" s="55" t="s">
        <v>504</v>
      </c>
      <c r="D30" s="54" t="s">
        <v>286</v>
      </c>
      <c r="E30" s="55" t="s">
        <v>505</v>
      </c>
      <c r="F30" s="54">
        <v>1</v>
      </c>
      <c r="G30" s="54" t="s">
        <v>100</v>
      </c>
      <c r="H30" s="54" t="s">
        <v>506</v>
      </c>
      <c r="I30" s="54" t="s">
        <v>94</v>
      </c>
      <c r="J30" s="54" t="s">
        <v>507</v>
      </c>
      <c r="K30" s="54" t="s">
        <v>94</v>
      </c>
      <c r="L30" s="54">
        <v>185</v>
      </c>
      <c r="M30" s="54">
        <v>485</v>
      </c>
      <c r="N30" s="54">
        <v>280</v>
      </c>
      <c r="O30" s="54">
        <v>790</v>
      </c>
      <c r="P30" s="54">
        <f t="shared" si="8"/>
        <v>48</v>
      </c>
      <c r="Q30" s="54">
        <f t="shared" si="9"/>
        <v>48</v>
      </c>
      <c r="R30" s="54"/>
      <c r="S30" s="54">
        <v>48</v>
      </c>
      <c r="T30" s="54"/>
      <c r="U30" s="54"/>
      <c r="V30" s="54"/>
      <c r="W30" s="54" t="s">
        <v>508</v>
      </c>
      <c r="X30" s="54" t="s">
        <v>121</v>
      </c>
      <c r="Y30" s="59" t="s">
        <v>470</v>
      </c>
    </row>
    <row r="31" s="126" customFormat="1" ht="119" customHeight="1" spans="1:25">
      <c r="A31" s="54">
        <v>9</v>
      </c>
      <c r="B31" s="54" t="s">
        <v>509</v>
      </c>
      <c r="C31" s="55" t="s">
        <v>510</v>
      </c>
      <c r="D31" s="54" t="s">
        <v>286</v>
      </c>
      <c r="E31" s="55" t="s">
        <v>511</v>
      </c>
      <c r="F31" s="54">
        <v>1</v>
      </c>
      <c r="G31" s="54" t="s">
        <v>512</v>
      </c>
      <c r="H31" s="54" t="s">
        <v>513</v>
      </c>
      <c r="I31" s="54" t="s">
        <v>94</v>
      </c>
      <c r="J31" s="54" t="s">
        <v>492</v>
      </c>
      <c r="K31" s="54" t="s">
        <v>94</v>
      </c>
      <c r="L31" s="54">
        <v>62</v>
      </c>
      <c r="M31" s="54">
        <v>155</v>
      </c>
      <c r="N31" s="54">
        <v>160</v>
      </c>
      <c r="O31" s="54">
        <v>400</v>
      </c>
      <c r="P31" s="54">
        <f t="shared" si="8"/>
        <v>50</v>
      </c>
      <c r="Q31" s="54">
        <f t="shared" si="9"/>
        <v>50</v>
      </c>
      <c r="R31" s="54"/>
      <c r="S31" s="54"/>
      <c r="T31" s="54">
        <v>50</v>
      </c>
      <c r="U31" s="54"/>
      <c r="V31" s="54"/>
      <c r="W31" s="54" t="s">
        <v>514</v>
      </c>
      <c r="X31" s="54" t="s">
        <v>121</v>
      </c>
      <c r="Y31" s="59" t="s">
        <v>470</v>
      </c>
    </row>
    <row r="32" s="125" customFormat="1" ht="75" spans="1:25">
      <c r="A32" s="54">
        <v>10</v>
      </c>
      <c r="B32" s="54" t="s">
        <v>515</v>
      </c>
      <c r="C32" s="55" t="s">
        <v>516</v>
      </c>
      <c r="D32" s="54" t="s">
        <v>286</v>
      </c>
      <c r="E32" s="55" t="s">
        <v>517</v>
      </c>
      <c r="F32" s="54">
        <v>1</v>
      </c>
      <c r="G32" s="54" t="s">
        <v>114</v>
      </c>
      <c r="H32" s="54" t="s">
        <v>518</v>
      </c>
      <c r="I32" s="54" t="s">
        <v>94</v>
      </c>
      <c r="J32" s="54" t="s">
        <v>94</v>
      </c>
      <c r="K32" s="54" t="s">
        <v>94</v>
      </c>
      <c r="L32" s="54">
        <v>34</v>
      </c>
      <c r="M32" s="54">
        <v>66</v>
      </c>
      <c r="N32" s="54">
        <v>160</v>
      </c>
      <c r="O32" s="54">
        <v>386</v>
      </c>
      <c r="P32" s="54">
        <f t="shared" si="8"/>
        <v>35</v>
      </c>
      <c r="Q32" s="54">
        <f t="shared" si="9"/>
        <v>35</v>
      </c>
      <c r="R32" s="54"/>
      <c r="S32" s="54">
        <v>35</v>
      </c>
      <c r="T32" s="54"/>
      <c r="U32" s="54"/>
      <c r="V32" s="54"/>
      <c r="W32" s="54" t="s">
        <v>519</v>
      </c>
      <c r="X32" s="54" t="s">
        <v>121</v>
      </c>
      <c r="Y32" s="59" t="s">
        <v>470</v>
      </c>
    </row>
    <row r="33" s="125" customFormat="1" ht="93.75" spans="1:25">
      <c r="A33" s="54">
        <v>11</v>
      </c>
      <c r="B33" s="54" t="s">
        <v>520</v>
      </c>
      <c r="C33" s="55" t="s">
        <v>521</v>
      </c>
      <c r="D33" s="54" t="s">
        <v>286</v>
      </c>
      <c r="E33" s="55" t="s">
        <v>522</v>
      </c>
      <c r="F33" s="54">
        <v>1</v>
      </c>
      <c r="G33" s="54" t="s">
        <v>393</v>
      </c>
      <c r="H33" s="54" t="s">
        <v>523</v>
      </c>
      <c r="I33" s="54" t="s">
        <v>94</v>
      </c>
      <c r="J33" s="54" t="s">
        <v>94</v>
      </c>
      <c r="K33" s="54" t="s">
        <v>94</v>
      </c>
      <c r="L33" s="54">
        <v>86</v>
      </c>
      <c r="M33" s="54">
        <v>126</v>
      </c>
      <c r="N33" s="54">
        <v>39</v>
      </c>
      <c r="O33" s="54">
        <v>64</v>
      </c>
      <c r="P33" s="56">
        <f t="shared" si="8"/>
        <v>51</v>
      </c>
      <c r="Q33" s="56">
        <f t="shared" ref="Q33:Q39" si="10">SUBTOTAL(9,R33:U33)</f>
        <v>51</v>
      </c>
      <c r="R33" s="54"/>
      <c r="S33" s="54"/>
      <c r="T33" s="54"/>
      <c r="U33" s="54">
        <v>51</v>
      </c>
      <c r="V33" s="54"/>
      <c r="W33" s="54" t="s">
        <v>523</v>
      </c>
      <c r="X33" s="54" t="s">
        <v>524</v>
      </c>
      <c r="Y33" s="55" t="s">
        <v>525</v>
      </c>
    </row>
    <row r="34" s="125" customFormat="1" ht="93.75" spans="1:25">
      <c r="A34" s="54">
        <v>12</v>
      </c>
      <c r="B34" s="54" t="s">
        <v>526</v>
      </c>
      <c r="C34" s="55" t="s">
        <v>527</v>
      </c>
      <c r="D34" s="54" t="s">
        <v>286</v>
      </c>
      <c r="E34" s="55" t="s">
        <v>528</v>
      </c>
      <c r="F34" s="54">
        <v>1</v>
      </c>
      <c r="G34" s="54" t="s">
        <v>140</v>
      </c>
      <c r="H34" s="54" t="s">
        <v>529</v>
      </c>
      <c r="I34" s="54" t="s">
        <v>94</v>
      </c>
      <c r="J34" s="54" t="s">
        <v>94</v>
      </c>
      <c r="K34" s="54" t="s">
        <v>94</v>
      </c>
      <c r="L34" s="54">
        <v>63</v>
      </c>
      <c r="M34" s="54">
        <v>103</v>
      </c>
      <c r="N34" s="54">
        <v>29</v>
      </c>
      <c r="O34" s="54">
        <v>37</v>
      </c>
      <c r="P34" s="56">
        <f t="shared" si="8"/>
        <v>43</v>
      </c>
      <c r="Q34" s="56">
        <f t="shared" si="10"/>
        <v>43</v>
      </c>
      <c r="R34" s="54"/>
      <c r="S34" s="54"/>
      <c r="T34" s="54"/>
      <c r="U34" s="54">
        <v>43</v>
      </c>
      <c r="V34" s="54"/>
      <c r="W34" s="54" t="s">
        <v>529</v>
      </c>
      <c r="X34" s="54" t="s">
        <v>524</v>
      </c>
      <c r="Y34" s="55" t="s">
        <v>525</v>
      </c>
    </row>
    <row r="35" s="125" customFormat="1" ht="93.75" spans="1:25">
      <c r="A35" s="54">
        <v>13</v>
      </c>
      <c r="B35" s="54" t="s">
        <v>530</v>
      </c>
      <c r="C35" s="55" t="s">
        <v>531</v>
      </c>
      <c r="D35" s="54" t="s">
        <v>286</v>
      </c>
      <c r="E35" s="55" t="s">
        <v>532</v>
      </c>
      <c r="F35" s="54">
        <v>1</v>
      </c>
      <c r="G35" s="54" t="s">
        <v>189</v>
      </c>
      <c r="H35" s="54" t="s">
        <v>533</v>
      </c>
      <c r="I35" s="54" t="s">
        <v>94</v>
      </c>
      <c r="J35" s="54" t="s">
        <v>94</v>
      </c>
      <c r="K35" s="54" t="s">
        <v>94</v>
      </c>
      <c r="L35" s="54">
        <v>126</v>
      </c>
      <c r="M35" s="54">
        <v>193</v>
      </c>
      <c r="N35" s="54">
        <v>67</v>
      </c>
      <c r="O35" s="54">
        <v>93</v>
      </c>
      <c r="P35" s="56">
        <f t="shared" si="8"/>
        <v>98</v>
      </c>
      <c r="Q35" s="56">
        <f t="shared" si="10"/>
        <v>98</v>
      </c>
      <c r="R35" s="54"/>
      <c r="S35" s="54"/>
      <c r="T35" s="54"/>
      <c r="U35" s="54">
        <v>98</v>
      </c>
      <c r="V35" s="54"/>
      <c r="W35" s="54" t="s">
        <v>533</v>
      </c>
      <c r="X35" s="54" t="s">
        <v>524</v>
      </c>
      <c r="Y35" s="55" t="s">
        <v>525</v>
      </c>
    </row>
    <row r="36" s="125" customFormat="1" ht="93.75" spans="1:25">
      <c r="A36" s="54">
        <v>14</v>
      </c>
      <c r="B36" s="54" t="s">
        <v>534</v>
      </c>
      <c r="C36" s="55" t="s">
        <v>535</v>
      </c>
      <c r="D36" s="54" t="s">
        <v>286</v>
      </c>
      <c r="E36" s="55" t="s">
        <v>536</v>
      </c>
      <c r="F36" s="54">
        <v>1</v>
      </c>
      <c r="G36" s="54" t="s">
        <v>114</v>
      </c>
      <c r="H36" s="54" t="s">
        <v>537</v>
      </c>
      <c r="I36" s="54" t="s">
        <v>94</v>
      </c>
      <c r="J36" s="54" t="s">
        <v>94</v>
      </c>
      <c r="K36" s="54" t="s">
        <v>94</v>
      </c>
      <c r="L36" s="54">
        <v>78</v>
      </c>
      <c r="M36" s="54">
        <v>143</v>
      </c>
      <c r="N36" s="54">
        <v>38</v>
      </c>
      <c r="O36" s="54">
        <v>43</v>
      </c>
      <c r="P36" s="56">
        <f t="shared" si="8"/>
        <v>57</v>
      </c>
      <c r="Q36" s="56">
        <f t="shared" si="10"/>
        <v>57</v>
      </c>
      <c r="R36" s="54"/>
      <c r="S36" s="54"/>
      <c r="T36" s="54">
        <v>57</v>
      </c>
      <c r="U36" s="54"/>
      <c r="V36" s="54"/>
      <c r="W36" s="54" t="s">
        <v>537</v>
      </c>
      <c r="X36" s="54" t="s">
        <v>524</v>
      </c>
      <c r="Y36" s="55" t="s">
        <v>525</v>
      </c>
    </row>
    <row r="37" s="125" customFormat="1" ht="93.75" spans="1:25">
      <c r="A37" s="54">
        <v>15</v>
      </c>
      <c r="B37" s="54" t="s">
        <v>538</v>
      </c>
      <c r="C37" s="55" t="s">
        <v>539</v>
      </c>
      <c r="D37" s="54" t="s">
        <v>286</v>
      </c>
      <c r="E37" s="55" t="s">
        <v>540</v>
      </c>
      <c r="F37" s="54">
        <v>1</v>
      </c>
      <c r="G37" s="54" t="s">
        <v>166</v>
      </c>
      <c r="H37" s="54" t="s">
        <v>276</v>
      </c>
      <c r="I37" s="54" t="s">
        <v>94</v>
      </c>
      <c r="J37" s="54" t="s">
        <v>94</v>
      </c>
      <c r="K37" s="54" t="s">
        <v>94</v>
      </c>
      <c r="L37" s="54">
        <v>65</v>
      </c>
      <c r="M37" s="54">
        <v>130</v>
      </c>
      <c r="N37" s="54">
        <v>31</v>
      </c>
      <c r="O37" s="54">
        <v>53</v>
      </c>
      <c r="P37" s="56">
        <f t="shared" si="8"/>
        <v>43</v>
      </c>
      <c r="Q37" s="56">
        <f t="shared" si="10"/>
        <v>43</v>
      </c>
      <c r="R37" s="54"/>
      <c r="S37" s="54"/>
      <c r="T37" s="54">
        <v>43</v>
      </c>
      <c r="U37" s="54"/>
      <c r="V37" s="54"/>
      <c r="W37" s="54" t="s">
        <v>276</v>
      </c>
      <c r="X37" s="54" t="s">
        <v>524</v>
      </c>
      <c r="Y37" s="55" t="s">
        <v>525</v>
      </c>
    </row>
    <row r="38" s="125" customFormat="1" ht="93.75" spans="1:25">
      <c r="A38" s="54">
        <v>16</v>
      </c>
      <c r="B38" s="54" t="s">
        <v>541</v>
      </c>
      <c r="C38" s="55" t="s">
        <v>542</v>
      </c>
      <c r="D38" s="54" t="s">
        <v>286</v>
      </c>
      <c r="E38" s="55" t="s">
        <v>543</v>
      </c>
      <c r="F38" s="54">
        <v>1</v>
      </c>
      <c r="G38" s="54" t="s">
        <v>100</v>
      </c>
      <c r="H38" s="54" t="s">
        <v>382</v>
      </c>
      <c r="I38" s="54" t="s">
        <v>94</v>
      </c>
      <c r="J38" s="54" t="s">
        <v>94</v>
      </c>
      <c r="K38" s="54" t="s">
        <v>94</v>
      </c>
      <c r="L38" s="54">
        <v>56</v>
      </c>
      <c r="M38" s="54">
        <v>112</v>
      </c>
      <c r="N38" s="54">
        <v>29</v>
      </c>
      <c r="O38" s="54">
        <v>38</v>
      </c>
      <c r="P38" s="56">
        <f t="shared" si="8"/>
        <v>35</v>
      </c>
      <c r="Q38" s="56">
        <f t="shared" si="10"/>
        <v>35</v>
      </c>
      <c r="R38" s="54"/>
      <c r="S38" s="54"/>
      <c r="T38" s="54">
        <v>35</v>
      </c>
      <c r="U38" s="54"/>
      <c r="V38" s="54"/>
      <c r="W38" s="54" t="s">
        <v>382</v>
      </c>
      <c r="X38" s="54" t="s">
        <v>524</v>
      </c>
      <c r="Y38" s="55" t="s">
        <v>525</v>
      </c>
    </row>
    <row r="39" s="125" customFormat="1" ht="93.75" spans="1:25">
      <c r="A39" s="54">
        <v>17</v>
      </c>
      <c r="B39" s="54" t="s">
        <v>544</v>
      </c>
      <c r="C39" s="55" t="s">
        <v>545</v>
      </c>
      <c r="D39" s="54" t="s">
        <v>286</v>
      </c>
      <c r="E39" s="55" t="s">
        <v>546</v>
      </c>
      <c r="F39" s="54">
        <v>1</v>
      </c>
      <c r="G39" s="54" t="s">
        <v>400</v>
      </c>
      <c r="H39" s="54" t="s">
        <v>252</v>
      </c>
      <c r="I39" s="54" t="s">
        <v>93</v>
      </c>
      <c r="J39" s="54" t="s">
        <v>94</v>
      </c>
      <c r="K39" s="54" t="s">
        <v>94</v>
      </c>
      <c r="L39" s="54">
        <v>73</v>
      </c>
      <c r="M39" s="54">
        <v>131</v>
      </c>
      <c r="N39" s="54">
        <v>34</v>
      </c>
      <c r="O39" s="54">
        <v>67</v>
      </c>
      <c r="P39" s="56">
        <f t="shared" si="8"/>
        <v>55</v>
      </c>
      <c r="Q39" s="56">
        <f t="shared" si="10"/>
        <v>55</v>
      </c>
      <c r="R39" s="54"/>
      <c r="S39" s="54"/>
      <c r="T39" s="54">
        <v>55</v>
      </c>
      <c r="U39" s="54"/>
      <c r="V39" s="54"/>
      <c r="W39" s="54" t="s">
        <v>252</v>
      </c>
      <c r="X39" s="54" t="s">
        <v>524</v>
      </c>
      <c r="Y39" s="55" t="s">
        <v>525</v>
      </c>
    </row>
    <row r="40" s="126" customFormat="1" ht="93.75" spans="1:25">
      <c r="A40" s="54">
        <v>18</v>
      </c>
      <c r="B40" s="54" t="s">
        <v>547</v>
      </c>
      <c r="C40" s="55" t="s">
        <v>548</v>
      </c>
      <c r="D40" s="54" t="s">
        <v>286</v>
      </c>
      <c r="E40" s="55" t="s">
        <v>549</v>
      </c>
      <c r="F40" s="54">
        <v>1</v>
      </c>
      <c r="G40" s="54" t="s">
        <v>155</v>
      </c>
      <c r="H40" s="54" t="s">
        <v>550</v>
      </c>
      <c r="I40" s="54" t="s">
        <v>93</v>
      </c>
      <c r="J40" s="54" t="s">
        <v>94</v>
      </c>
      <c r="K40" s="54" t="s">
        <v>94</v>
      </c>
      <c r="L40" s="54">
        <v>44</v>
      </c>
      <c r="M40" s="54">
        <v>106</v>
      </c>
      <c r="N40" s="54">
        <v>329</v>
      </c>
      <c r="O40" s="54">
        <v>712</v>
      </c>
      <c r="P40" s="54">
        <f t="shared" si="8"/>
        <v>47</v>
      </c>
      <c r="Q40" s="54">
        <f t="shared" si="9"/>
        <v>47</v>
      </c>
      <c r="R40" s="54"/>
      <c r="S40" s="54">
        <v>47</v>
      </c>
      <c r="T40" s="54"/>
      <c r="U40" s="54"/>
      <c r="V40" s="54"/>
      <c r="W40" s="54" t="s">
        <v>155</v>
      </c>
      <c r="X40" s="54" t="s">
        <v>121</v>
      </c>
      <c r="Y40" s="59" t="s">
        <v>470</v>
      </c>
    </row>
    <row r="41" s="125" customFormat="1" ht="93.75" spans="1:25">
      <c r="A41" s="54">
        <v>19</v>
      </c>
      <c r="B41" s="54" t="s">
        <v>551</v>
      </c>
      <c r="C41" s="55" t="s">
        <v>552</v>
      </c>
      <c r="D41" s="54" t="s">
        <v>286</v>
      </c>
      <c r="E41" s="55" t="s">
        <v>553</v>
      </c>
      <c r="F41" s="54">
        <v>1</v>
      </c>
      <c r="G41" s="54" t="s">
        <v>189</v>
      </c>
      <c r="H41" s="54" t="s">
        <v>554</v>
      </c>
      <c r="I41" s="54" t="s">
        <v>93</v>
      </c>
      <c r="J41" s="54" t="s">
        <v>94</v>
      </c>
      <c r="K41" s="54" t="s">
        <v>94</v>
      </c>
      <c r="L41" s="54">
        <v>53</v>
      </c>
      <c r="M41" s="54">
        <v>138</v>
      </c>
      <c r="N41" s="54">
        <v>98</v>
      </c>
      <c r="O41" s="54">
        <v>248</v>
      </c>
      <c r="P41" s="54">
        <f t="shared" si="8"/>
        <v>7</v>
      </c>
      <c r="Q41" s="54">
        <f t="shared" si="9"/>
        <v>7</v>
      </c>
      <c r="R41" s="54"/>
      <c r="S41" s="54">
        <v>7</v>
      </c>
      <c r="T41" s="54"/>
      <c r="U41" s="54"/>
      <c r="V41" s="54"/>
      <c r="W41" s="54" t="s">
        <v>189</v>
      </c>
      <c r="X41" s="54" t="s">
        <v>121</v>
      </c>
      <c r="Y41" s="59" t="s">
        <v>470</v>
      </c>
    </row>
    <row r="42" s="124" customFormat="1" ht="30" customHeight="1" spans="1:25">
      <c r="A42" s="146" t="s">
        <v>144</v>
      </c>
      <c r="B42" s="147"/>
      <c r="C42" s="148"/>
      <c r="D42" s="149"/>
      <c r="E42" s="149"/>
      <c r="F42" s="150">
        <f>SUM(F43:F46)</f>
        <v>4</v>
      </c>
      <c r="G42" s="150"/>
      <c r="H42" s="150"/>
      <c r="I42" s="150"/>
      <c r="J42" s="150"/>
      <c r="K42" s="150"/>
      <c r="L42" s="150"/>
      <c r="M42" s="150"/>
      <c r="N42" s="150"/>
      <c r="O42" s="150"/>
      <c r="P42" s="150">
        <f t="shared" ref="P42:V42" si="11">SUM(P43:P46)</f>
        <v>246</v>
      </c>
      <c r="Q42" s="150">
        <f t="shared" si="11"/>
        <v>246</v>
      </c>
      <c r="R42" s="150">
        <f t="shared" si="11"/>
        <v>0</v>
      </c>
      <c r="S42" s="150">
        <f t="shared" si="11"/>
        <v>170</v>
      </c>
      <c r="T42" s="150">
        <f t="shared" si="11"/>
        <v>76</v>
      </c>
      <c r="U42" s="150">
        <f t="shared" si="11"/>
        <v>0</v>
      </c>
      <c r="V42" s="150">
        <f t="shared" si="11"/>
        <v>0</v>
      </c>
      <c r="W42" s="161"/>
      <c r="X42" s="161"/>
      <c r="Y42" s="161"/>
    </row>
    <row r="43" s="125" customFormat="1" ht="93.75" spans="1:25">
      <c r="A43" s="54">
        <v>20</v>
      </c>
      <c r="B43" s="54" t="s">
        <v>555</v>
      </c>
      <c r="C43" s="55" t="s">
        <v>556</v>
      </c>
      <c r="D43" s="63" t="s">
        <v>89</v>
      </c>
      <c r="E43" s="55" t="s">
        <v>557</v>
      </c>
      <c r="F43" s="54">
        <v>1</v>
      </c>
      <c r="G43" s="54" t="s">
        <v>148</v>
      </c>
      <c r="H43" s="54" t="s">
        <v>558</v>
      </c>
      <c r="I43" s="54" t="s">
        <v>94</v>
      </c>
      <c r="J43" s="54" t="s">
        <v>559</v>
      </c>
      <c r="K43" s="54" t="s">
        <v>94</v>
      </c>
      <c r="L43" s="54">
        <v>68</v>
      </c>
      <c r="M43" s="54">
        <v>236</v>
      </c>
      <c r="N43" s="54">
        <v>135</v>
      </c>
      <c r="O43" s="54">
        <v>348</v>
      </c>
      <c r="P43" s="54">
        <f>Q43+V43</f>
        <v>80</v>
      </c>
      <c r="Q43" s="54">
        <f>SUM(R43:U43)</f>
        <v>80</v>
      </c>
      <c r="R43" s="54"/>
      <c r="S43" s="54">
        <v>80</v>
      </c>
      <c r="T43" s="54"/>
      <c r="U43" s="54"/>
      <c r="V43" s="54"/>
      <c r="W43" s="54" t="s">
        <v>148</v>
      </c>
      <c r="X43" s="54" t="s">
        <v>121</v>
      </c>
      <c r="Y43" s="59" t="s">
        <v>470</v>
      </c>
    </row>
    <row r="44" s="125" customFormat="1" ht="112.5" spans="1:25">
      <c r="A44" s="54">
        <v>21</v>
      </c>
      <c r="B44" s="54" t="s">
        <v>560</v>
      </c>
      <c r="C44" s="55" t="s">
        <v>561</v>
      </c>
      <c r="D44" s="63" t="s">
        <v>89</v>
      </c>
      <c r="E44" s="55" t="s">
        <v>562</v>
      </c>
      <c r="F44" s="54">
        <v>1</v>
      </c>
      <c r="G44" s="54" t="s">
        <v>148</v>
      </c>
      <c r="H44" s="54" t="s">
        <v>563</v>
      </c>
      <c r="I44" s="54" t="s">
        <v>94</v>
      </c>
      <c r="J44" s="54" t="s">
        <v>507</v>
      </c>
      <c r="K44" s="54" t="s">
        <v>94</v>
      </c>
      <c r="L44" s="54">
        <v>13</v>
      </c>
      <c r="M44" s="54">
        <v>35</v>
      </c>
      <c r="N44" s="54">
        <v>32</v>
      </c>
      <c r="O44" s="54">
        <v>86</v>
      </c>
      <c r="P44" s="54">
        <f>Q44+V44</f>
        <v>90</v>
      </c>
      <c r="Q44" s="54">
        <f>SUM(R44:U44)</f>
        <v>90</v>
      </c>
      <c r="R44" s="54"/>
      <c r="S44" s="54">
        <v>90</v>
      </c>
      <c r="T44" s="54"/>
      <c r="U44" s="54"/>
      <c r="V44" s="54"/>
      <c r="W44" s="54" t="s">
        <v>564</v>
      </c>
      <c r="X44" s="54" t="s">
        <v>121</v>
      </c>
      <c r="Y44" s="59" t="s">
        <v>470</v>
      </c>
    </row>
    <row r="45" s="125" customFormat="1" ht="150" spans="1:25">
      <c r="A45" s="54">
        <v>22</v>
      </c>
      <c r="B45" s="54" t="s">
        <v>565</v>
      </c>
      <c r="C45" s="55" t="s">
        <v>566</v>
      </c>
      <c r="D45" s="63" t="s">
        <v>89</v>
      </c>
      <c r="E45" s="59" t="s">
        <v>567</v>
      </c>
      <c r="F45" s="54">
        <v>1</v>
      </c>
      <c r="G45" s="54" t="s">
        <v>280</v>
      </c>
      <c r="H45" s="54" t="s">
        <v>568</v>
      </c>
      <c r="I45" s="54" t="s">
        <v>94</v>
      </c>
      <c r="J45" s="54" t="s">
        <v>492</v>
      </c>
      <c r="K45" s="54" t="s">
        <v>94</v>
      </c>
      <c r="L45" s="54">
        <v>20</v>
      </c>
      <c r="M45" s="54">
        <v>34</v>
      </c>
      <c r="N45" s="54">
        <v>124</v>
      </c>
      <c r="O45" s="54">
        <v>364</v>
      </c>
      <c r="P45" s="54">
        <f>Q45+V45</f>
        <v>50</v>
      </c>
      <c r="Q45" s="54">
        <f>SUM(R45:U45)</f>
        <v>50</v>
      </c>
      <c r="R45" s="54"/>
      <c r="S45" s="54"/>
      <c r="T45" s="54">
        <v>50</v>
      </c>
      <c r="U45" s="54"/>
      <c r="V45" s="54"/>
      <c r="W45" s="54" t="s">
        <v>569</v>
      </c>
      <c r="X45" s="54" t="s">
        <v>121</v>
      </c>
      <c r="Y45" s="59" t="s">
        <v>470</v>
      </c>
    </row>
    <row r="46" s="125" customFormat="1" ht="112.5" spans="1:25">
      <c r="A46" s="54">
        <v>23</v>
      </c>
      <c r="B46" s="54" t="s">
        <v>570</v>
      </c>
      <c r="C46" s="55" t="s">
        <v>571</v>
      </c>
      <c r="D46" s="54" t="s">
        <v>345</v>
      </c>
      <c r="E46" s="55" t="s">
        <v>572</v>
      </c>
      <c r="F46" s="54">
        <v>1</v>
      </c>
      <c r="G46" s="54" t="s">
        <v>109</v>
      </c>
      <c r="H46" s="54" t="s">
        <v>573</v>
      </c>
      <c r="I46" s="54" t="s">
        <v>94</v>
      </c>
      <c r="J46" s="54" t="s">
        <v>492</v>
      </c>
      <c r="K46" s="54" t="s">
        <v>94</v>
      </c>
      <c r="L46" s="54">
        <v>15</v>
      </c>
      <c r="M46" s="54">
        <v>29</v>
      </c>
      <c r="N46" s="54">
        <v>100</v>
      </c>
      <c r="O46" s="54">
        <v>213</v>
      </c>
      <c r="P46" s="54">
        <f>Q46+V46</f>
        <v>26</v>
      </c>
      <c r="Q46" s="54">
        <f>SUM(R46:U46)</f>
        <v>26</v>
      </c>
      <c r="R46" s="54"/>
      <c r="S46" s="54"/>
      <c r="T46" s="54">
        <v>26</v>
      </c>
      <c r="U46" s="54"/>
      <c r="V46" s="54"/>
      <c r="W46" s="54" t="s">
        <v>574</v>
      </c>
      <c r="X46" s="54" t="s">
        <v>121</v>
      </c>
      <c r="Y46" s="59" t="s">
        <v>482</v>
      </c>
    </row>
    <row r="47" s="127" customFormat="1" ht="30" customHeight="1" spans="1:25">
      <c r="A47" s="142" t="s">
        <v>184</v>
      </c>
      <c r="B47" s="151"/>
      <c r="C47" s="154"/>
      <c r="D47" s="155"/>
      <c r="E47" s="155"/>
      <c r="F47" s="143">
        <f>F48+F54+F55+F56</f>
        <v>5</v>
      </c>
      <c r="G47" s="143"/>
      <c r="H47" s="143"/>
      <c r="I47" s="143"/>
      <c r="J47" s="143"/>
      <c r="K47" s="143"/>
      <c r="L47" s="143"/>
      <c r="M47" s="143"/>
      <c r="N47" s="143"/>
      <c r="O47" s="143"/>
      <c r="P47" s="143">
        <f t="shared" ref="P47:V47" si="12">P48+P54+P55+P56</f>
        <v>282</v>
      </c>
      <c r="Q47" s="143">
        <f t="shared" si="12"/>
        <v>84</v>
      </c>
      <c r="R47" s="143">
        <f t="shared" si="12"/>
        <v>0</v>
      </c>
      <c r="S47" s="143">
        <f t="shared" si="12"/>
        <v>84</v>
      </c>
      <c r="T47" s="143">
        <f t="shared" si="12"/>
        <v>0</v>
      </c>
      <c r="U47" s="143">
        <f t="shared" si="12"/>
        <v>0</v>
      </c>
      <c r="V47" s="143">
        <f t="shared" si="12"/>
        <v>198</v>
      </c>
      <c r="W47" s="168"/>
      <c r="X47" s="168"/>
      <c r="Y47" s="168"/>
    </row>
    <row r="48" s="124" customFormat="1" ht="30" customHeight="1" spans="1:25">
      <c r="A48" s="146" t="s">
        <v>185</v>
      </c>
      <c r="B48" s="147"/>
      <c r="C48" s="148"/>
      <c r="D48" s="149"/>
      <c r="E48" s="149"/>
      <c r="F48" s="150">
        <f>SUM(F49:F53)</f>
        <v>5</v>
      </c>
      <c r="G48" s="150"/>
      <c r="H48" s="150"/>
      <c r="I48" s="150"/>
      <c r="J48" s="150"/>
      <c r="K48" s="150"/>
      <c r="L48" s="150"/>
      <c r="M48" s="150"/>
      <c r="N48" s="150"/>
      <c r="O48" s="150"/>
      <c r="P48" s="150">
        <f t="shared" ref="P48:V48" si="13">SUM(P49:P53)</f>
        <v>282</v>
      </c>
      <c r="Q48" s="150">
        <f t="shared" si="13"/>
        <v>84</v>
      </c>
      <c r="R48" s="150">
        <f t="shared" si="13"/>
        <v>0</v>
      </c>
      <c r="S48" s="150">
        <f t="shared" si="13"/>
        <v>84</v>
      </c>
      <c r="T48" s="150">
        <f t="shared" si="13"/>
        <v>0</v>
      </c>
      <c r="U48" s="150">
        <f t="shared" si="13"/>
        <v>0</v>
      </c>
      <c r="V48" s="150">
        <f t="shared" si="13"/>
        <v>198</v>
      </c>
      <c r="W48" s="161"/>
      <c r="X48" s="161"/>
      <c r="Y48" s="161"/>
    </row>
    <row r="49" s="125" customFormat="1" ht="112.5" spans="1:25">
      <c r="A49" s="56">
        <v>24</v>
      </c>
      <c r="B49" s="56" t="s">
        <v>575</v>
      </c>
      <c r="C49" s="55" t="s">
        <v>576</v>
      </c>
      <c r="D49" s="63" t="s">
        <v>89</v>
      </c>
      <c r="E49" s="55" t="s">
        <v>577</v>
      </c>
      <c r="F49" s="54">
        <v>1</v>
      </c>
      <c r="G49" s="54" t="s">
        <v>127</v>
      </c>
      <c r="H49" s="54" t="s">
        <v>578</v>
      </c>
      <c r="I49" s="54" t="s">
        <v>93</v>
      </c>
      <c r="J49" s="54" t="s">
        <v>94</v>
      </c>
      <c r="K49" s="54" t="s">
        <v>94</v>
      </c>
      <c r="L49" s="54">
        <v>16</v>
      </c>
      <c r="M49" s="56">
        <v>32</v>
      </c>
      <c r="N49" s="56">
        <v>35</v>
      </c>
      <c r="O49" s="56">
        <v>45</v>
      </c>
      <c r="P49" s="54">
        <f t="shared" ref="P49:P56" si="14">Q49+V49</f>
        <v>71</v>
      </c>
      <c r="Q49" s="54">
        <f t="shared" ref="Q49:Q56" si="15">SUM(R49:U49)</f>
        <v>48</v>
      </c>
      <c r="R49" s="56"/>
      <c r="S49" s="56">
        <v>48</v>
      </c>
      <c r="T49" s="56"/>
      <c r="U49" s="56"/>
      <c r="V49" s="56">
        <v>23</v>
      </c>
      <c r="W49" s="54" t="s">
        <v>142</v>
      </c>
      <c r="X49" s="54" t="s">
        <v>142</v>
      </c>
      <c r="Y49" s="55" t="s">
        <v>579</v>
      </c>
    </row>
    <row r="50" s="125" customFormat="1" ht="131.25" spans="1:25">
      <c r="A50" s="56">
        <v>25</v>
      </c>
      <c r="B50" s="56" t="s">
        <v>580</v>
      </c>
      <c r="C50" s="55" t="s">
        <v>581</v>
      </c>
      <c r="D50" s="63" t="s">
        <v>89</v>
      </c>
      <c r="E50" s="55" t="s">
        <v>577</v>
      </c>
      <c r="F50" s="54">
        <v>1</v>
      </c>
      <c r="G50" s="53" t="s">
        <v>127</v>
      </c>
      <c r="H50" s="54" t="s">
        <v>582</v>
      </c>
      <c r="I50" s="54" t="s">
        <v>94</v>
      </c>
      <c r="J50" s="54" t="s">
        <v>94</v>
      </c>
      <c r="K50" s="54" t="s">
        <v>93</v>
      </c>
      <c r="L50" s="54">
        <v>36</v>
      </c>
      <c r="M50" s="56">
        <v>57</v>
      </c>
      <c r="N50" s="56">
        <v>18</v>
      </c>
      <c r="O50" s="56">
        <v>23</v>
      </c>
      <c r="P50" s="54">
        <f t="shared" si="14"/>
        <v>63</v>
      </c>
      <c r="Q50" s="54">
        <f t="shared" si="15"/>
        <v>36</v>
      </c>
      <c r="R50" s="56"/>
      <c r="S50" s="56">
        <v>36</v>
      </c>
      <c r="T50" s="56"/>
      <c r="U50" s="56"/>
      <c r="V50" s="56">
        <v>27</v>
      </c>
      <c r="W50" s="54" t="s">
        <v>142</v>
      </c>
      <c r="X50" s="54" t="s">
        <v>142</v>
      </c>
      <c r="Y50" s="55" t="s">
        <v>579</v>
      </c>
    </row>
    <row r="51" s="125" customFormat="1" ht="150" spans="1:25">
      <c r="A51" s="56">
        <v>26</v>
      </c>
      <c r="B51" s="56" t="s">
        <v>583</v>
      </c>
      <c r="C51" s="55" t="s">
        <v>584</v>
      </c>
      <c r="D51" s="63" t="s">
        <v>89</v>
      </c>
      <c r="E51" s="55" t="s">
        <v>585</v>
      </c>
      <c r="F51" s="54">
        <v>1</v>
      </c>
      <c r="G51" s="54" t="s">
        <v>280</v>
      </c>
      <c r="H51" s="54" t="s">
        <v>586</v>
      </c>
      <c r="I51" s="54" t="s">
        <v>94</v>
      </c>
      <c r="J51" s="54" t="s">
        <v>94</v>
      </c>
      <c r="K51" s="54" t="s">
        <v>94</v>
      </c>
      <c r="L51" s="54">
        <v>12</v>
      </c>
      <c r="M51" s="56">
        <v>24</v>
      </c>
      <c r="N51" s="56">
        <v>18</v>
      </c>
      <c r="O51" s="56">
        <v>35</v>
      </c>
      <c r="P51" s="54">
        <f t="shared" si="14"/>
        <v>36</v>
      </c>
      <c r="Q51" s="54">
        <f t="shared" si="15"/>
        <v>0</v>
      </c>
      <c r="R51" s="56"/>
      <c r="S51" s="56"/>
      <c r="T51" s="56"/>
      <c r="U51" s="56"/>
      <c r="V51" s="56">
        <v>36</v>
      </c>
      <c r="W51" s="54" t="s">
        <v>142</v>
      </c>
      <c r="X51" s="54" t="s">
        <v>142</v>
      </c>
      <c r="Y51" s="55" t="s">
        <v>579</v>
      </c>
    </row>
    <row r="52" s="125" customFormat="1" ht="112.5" spans="1:25">
      <c r="A52" s="56">
        <v>27</v>
      </c>
      <c r="B52" s="56" t="s">
        <v>587</v>
      </c>
      <c r="C52" s="60" t="s">
        <v>588</v>
      </c>
      <c r="D52" s="63" t="s">
        <v>89</v>
      </c>
      <c r="E52" s="55" t="s">
        <v>589</v>
      </c>
      <c r="F52" s="54">
        <v>1</v>
      </c>
      <c r="G52" s="54" t="s">
        <v>189</v>
      </c>
      <c r="H52" s="54" t="s">
        <v>590</v>
      </c>
      <c r="I52" s="54" t="s">
        <v>93</v>
      </c>
      <c r="J52" s="54" t="s">
        <v>94</v>
      </c>
      <c r="K52" s="54" t="s">
        <v>94</v>
      </c>
      <c r="L52" s="54">
        <v>15</v>
      </c>
      <c r="M52" s="56">
        <v>32</v>
      </c>
      <c r="N52" s="56">
        <v>30</v>
      </c>
      <c r="O52" s="56">
        <v>62</v>
      </c>
      <c r="P52" s="54">
        <f t="shared" si="14"/>
        <v>52</v>
      </c>
      <c r="Q52" s="54">
        <f t="shared" si="15"/>
        <v>0</v>
      </c>
      <c r="R52" s="56"/>
      <c r="S52" s="56"/>
      <c r="T52" s="56"/>
      <c r="U52" s="56"/>
      <c r="V52" s="56">
        <v>52</v>
      </c>
      <c r="W52" s="54" t="s">
        <v>142</v>
      </c>
      <c r="X52" s="54" t="s">
        <v>142</v>
      </c>
      <c r="Y52" s="55" t="s">
        <v>579</v>
      </c>
    </row>
    <row r="53" s="125" customFormat="1" ht="112.5" spans="1:25">
      <c r="A53" s="56">
        <v>28</v>
      </c>
      <c r="B53" s="54" t="s">
        <v>591</v>
      </c>
      <c r="C53" s="55" t="s">
        <v>592</v>
      </c>
      <c r="D53" s="63" t="s">
        <v>89</v>
      </c>
      <c r="E53" s="55" t="s">
        <v>593</v>
      </c>
      <c r="F53" s="54">
        <v>1</v>
      </c>
      <c r="G53" s="54" t="s">
        <v>400</v>
      </c>
      <c r="H53" s="54" t="s">
        <v>594</v>
      </c>
      <c r="I53" s="54" t="s">
        <v>94</v>
      </c>
      <c r="J53" s="54" t="s">
        <v>94</v>
      </c>
      <c r="K53" s="54" t="s">
        <v>94</v>
      </c>
      <c r="L53" s="54">
        <v>14</v>
      </c>
      <c r="M53" s="56">
        <v>29</v>
      </c>
      <c r="N53" s="56">
        <v>18</v>
      </c>
      <c r="O53" s="56">
        <v>25</v>
      </c>
      <c r="P53" s="54">
        <f t="shared" si="14"/>
        <v>60</v>
      </c>
      <c r="Q53" s="54">
        <f t="shared" si="15"/>
        <v>0</v>
      </c>
      <c r="R53" s="56"/>
      <c r="S53" s="56"/>
      <c r="T53" s="56"/>
      <c r="U53" s="56"/>
      <c r="V53" s="56">
        <v>60</v>
      </c>
      <c r="W53" s="54" t="s">
        <v>142</v>
      </c>
      <c r="X53" s="54" t="s">
        <v>142</v>
      </c>
      <c r="Y53" s="55" t="s">
        <v>579</v>
      </c>
    </row>
    <row r="54" s="124" customFormat="1" ht="168" customHeight="1" spans="1:25">
      <c r="A54" s="146" t="s">
        <v>195</v>
      </c>
      <c r="B54" s="147"/>
      <c r="C54" s="147"/>
      <c r="D54" s="147"/>
      <c r="E54" s="147"/>
      <c r="F54" s="150"/>
      <c r="G54" s="149"/>
      <c r="H54" s="149"/>
      <c r="I54" s="149"/>
      <c r="J54" s="149"/>
      <c r="K54" s="149"/>
      <c r="L54" s="149"/>
      <c r="M54" s="149"/>
      <c r="N54" s="149"/>
      <c r="O54" s="161"/>
      <c r="P54" s="162">
        <f t="shared" si="14"/>
        <v>0</v>
      </c>
      <c r="Q54" s="162">
        <f t="shared" si="15"/>
        <v>0</v>
      </c>
      <c r="R54" s="161"/>
      <c r="S54" s="161"/>
      <c r="T54" s="161"/>
      <c r="U54" s="161"/>
      <c r="V54" s="161"/>
      <c r="W54" s="161"/>
      <c r="X54" s="161"/>
      <c r="Y54" s="161"/>
    </row>
    <row r="55" s="124" customFormat="1" ht="30" customHeight="1" spans="1:25">
      <c r="A55" s="146" t="s">
        <v>196</v>
      </c>
      <c r="B55" s="147"/>
      <c r="C55" s="148"/>
      <c r="D55" s="149"/>
      <c r="E55" s="149"/>
      <c r="F55" s="150"/>
      <c r="G55" s="149"/>
      <c r="H55" s="149"/>
      <c r="I55" s="149"/>
      <c r="J55" s="149"/>
      <c r="K55" s="149"/>
      <c r="L55" s="149"/>
      <c r="M55" s="149"/>
      <c r="N55" s="149"/>
      <c r="O55" s="161"/>
      <c r="P55" s="162">
        <f t="shared" si="14"/>
        <v>0</v>
      </c>
      <c r="Q55" s="162">
        <f t="shared" si="15"/>
        <v>0</v>
      </c>
      <c r="R55" s="161"/>
      <c r="S55" s="161"/>
      <c r="T55" s="161"/>
      <c r="U55" s="161"/>
      <c r="V55" s="161"/>
      <c r="W55" s="161"/>
      <c r="X55" s="161"/>
      <c r="Y55" s="161"/>
    </row>
    <row r="56" s="124" customFormat="1" ht="30" customHeight="1" spans="1:25">
      <c r="A56" s="146" t="s">
        <v>197</v>
      </c>
      <c r="B56" s="147"/>
      <c r="C56" s="148"/>
      <c r="D56" s="149"/>
      <c r="E56" s="149"/>
      <c r="F56" s="150"/>
      <c r="G56" s="149"/>
      <c r="H56" s="149"/>
      <c r="I56" s="149"/>
      <c r="J56" s="149"/>
      <c r="K56" s="149"/>
      <c r="L56" s="149"/>
      <c r="M56" s="149"/>
      <c r="N56" s="149"/>
      <c r="O56" s="161"/>
      <c r="P56" s="162">
        <f t="shared" si="14"/>
        <v>0</v>
      </c>
      <c r="Q56" s="162">
        <f t="shared" si="15"/>
        <v>0</v>
      </c>
      <c r="R56" s="161"/>
      <c r="S56" s="161"/>
      <c r="T56" s="161"/>
      <c r="U56" s="161"/>
      <c r="V56" s="161"/>
      <c r="W56" s="161"/>
      <c r="X56" s="161"/>
      <c r="Y56" s="161"/>
    </row>
    <row r="57" ht="30" customHeight="1" spans="1:25">
      <c r="A57" s="142" t="s">
        <v>204</v>
      </c>
      <c r="B57" s="151"/>
      <c r="C57" s="152"/>
      <c r="D57" s="153"/>
      <c r="E57" s="153"/>
      <c r="F57" s="143">
        <f>F58+F59+F60+F62</f>
        <v>1</v>
      </c>
      <c r="G57" s="143"/>
      <c r="H57" s="143"/>
      <c r="I57" s="143"/>
      <c r="J57" s="143"/>
      <c r="K57" s="143"/>
      <c r="L57" s="143"/>
      <c r="M57" s="143"/>
      <c r="N57" s="143"/>
      <c r="O57" s="143"/>
      <c r="P57" s="143">
        <f t="shared" ref="P57:V57" si="16">P58+P59+P60+P62</f>
        <v>180</v>
      </c>
      <c r="Q57" s="143">
        <f t="shared" si="16"/>
        <v>180</v>
      </c>
      <c r="R57" s="143">
        <f t="shared" si="16"/>
        <v>180</v>
      </c>
      <c r="S57" s="143">
        <f t="shared" si="16"/>
        <v>0</v>
      </c>
      <c r="T57" s="143">
        <f t="shared" si="16"/>
        <v>0</v>
      </c>
      <c r="U57" s="143">
        <f t="shared" si="16"/>
        <v>0</v>
      </c>
      <c r="V57" s="143">
        <f t="shared" si="16"/>
        <v>0</v>
      </c>
      <c r="W57" s="167"/>
      <c r="X57" s="167"/>
      <c r="Y57" s="167"/>
    </row>
    <row r="58" s="124" customFormat="1" ht="30" customHeight="1" spans="1:25">
      <c r="A58" s="146" t="s">
        <v>205</v>
      </c>
      <c r="B58" s="147"/>
      <c r="C58" s="148"/>
      <c r="D58" s="149"/>
      <c r="E58" s="149"/>
      <c r="F58" s="150"/>
      <c r="G58" s="149"/>
      <c r="H58" s="149"/>
      <c r="I58" s="149"/>
      <c r="J58" s="149"/>
      <c r="K58" s="149"/>
      <c r="L58" s="149"/>
      <c r="M58" s="149"/>
      <c r="N58" s="149"/>
      <c r="O58" s="161"/>
      <c r="P58" s="162">
        <f>Q58+V58</f>
        <v>0</v>
      </c>
      <c r="Q58" s="162">
        <f>SUM(R58:U58)</f>
        <v>0</v>
      </c>
      <c r="R58" s="161"/>
      <c r="S58" s="161"/>
      <c r="T58" s="161"/>
      <c r="U58" s="161"/>
      <c r="V58" s="161"/>
      <c r="W58" s="161"/>
      <c r="X58" s="161"/>
      <c r="Y58" s="161"/>
    </row>
    <row r="59" s="124" customFormat="1" ht="30" customHeight="1" spans="1:25">
      <c r="A59" s="146" t="s">
        <v>206</v>
      </c>
      <c r="B59" s="147"/>
      <c r="C59" s="148"/>
      <c r="D59" s="149"/>
      <c r="E59" s="149"/>
      <c r="F59" s="150"/>
      <c r="G59" s="149"/>
      <c r="H59" s="149"/>
      <c r="I59" s="149"/>
      <c r="J59" s="149"/>
      <c r="K59" s="149"/>
      <c r="L59" s="149"/>
      <c r="M59" s="149"/>
      <c r="N59" s="149"/>
      <c r="O59" s="161"/>
      <c r="P59" s="162">
        <f>Q59+V59</f>
        <v>0</v>
      </c>
      <c r="Q59" s="162">
        <f>SUM(R59:U59)</f>
        <v>0</v>
      </c>
      <c r="R59" s="161"/>
      <c r="S59" s="161"/>
      <c r="T59" s="161"/>
      <c r="U59" s="161"/>
      <c r="V59" s="161"/>
      <c r="W59" s="161"/>
      <c r="X59" s="161"/>
      <c r="Y59" s="161"/>
    </row>
    <row r="60" s="128" customFormat="1" ht="30" customHeight="1" spans="1:25">
      <c r="A60" s="146" t="s">
        <v>207</v>
      </c>
      <c r="B60" s="147"/>
      <c r="C60" s="156"/>
      <c r="D60" s="157"/>
      <c r="E60" s="157"/>
      <c r="F60" s="150">
        <f>SUM(F61)</f>
        <v>1</v>
      </c>
      <c r="G60" s="150"/>
      <c r="H60" s="150"/>
      <c r="I60" s="150"/>
      <c r="J60" s="150"/>
      <c r="K60" s="150"/>
      <c r="L60" s="150"/>
      <c r="M60" s="150"/>
      <c r="N60" s="150"/>
      <c r="O60" s="150"/>
      <c r="P60" s="150">
        <f t="shared" ref="P60:V60" si="17">SUM(P61)</f>
        <v>180</v>
      </c>
      <c r="Q60" s="150">
        <f t="shared" si="17"/>
        <v>180</v>
      </c>
      <c r="R60" s="150">
        <f t="shared" si="17"/>
        <v>180</v>
      </c>
      <c r="S60" s="150">
        <f t="shared" si="17"/>
        <v>0</v>
      </c>
      <c r="T60" s="150">
        <f t="shared" si="17"/>
        <v>0</v>
      </c>
      <c r="U60" s="150">
        <f t="shared" si="17"/>
        <v>0</v>
      </c>
      <c r="V60" s="150">
        <f t="shared" si="17"/>
        <v>0</v>
      </c>
      <c r="W60" s="163"/>
      <c r="X60" s="163"/>
      <c r="Y60" s="163"/>
    </row>
    <row r="61" s="125" customFormat="1" ht="112.5" spans="1:25">
      <c r="A61" s="54">
        <v>29</v>
      </c>
      <c r="B61" s="54" t="s">
        <v>595</v>
      </c>
      <c r="C61" s="60" t="s">
        <v>596</v>
      </c>
      <c r="D61" s="63" t="s">
        <v>89</v>
      </c>
      <c r="E61" s="107" t="s">
        <v>597</v>
      </c>
      <c r="F61" s="54">
        <v>1</v>
      </c>
      <c r="G61" s="54" t="s">
        <v>598</v>
      </c>
      <c r="H61" s="54" t="s">
        <v>599</v>
      </c>
      <c r="I61" s="54" t="s">
        <v>93</v>
      </c>
      <c r="J61" s="54" t="s">
        <v>94</v>
      </c>
      <c r="K61" s="54" t="s">
        <v>94</v>
      </c>
      <c r="L61" s="54">
        <v>850</v>
      </c>
      <c r="M61" s="54">
        <v>2500</v>
      </c>
      <c r="N61" s="54">
        <v>850</v>
      </c>
      <c r="O61" s="54">
        <v>2500</v>
      </c>
      <c r="P61" s="54">
        <f>Q61+V61</f>
        <v>180</v>
      </c>
      <c r="Q61" s="54">
        <f>SUM(R61:U61)</f>
        <v>180</v>
      </c>
      <c r="R61" s="54">
        <v>180</v>
      </c>
      <c r="S61" s="54"/>
      <c r="T61" s="54"/>
      <c r="U61" s="54"/>
      <c r="V61" s="54"/>
      <c r="W61" s="54" t="s">
        <v>598</v>
      </c>
      <c r="X61" s="54" t="s">
        <v>121</v>
      </c>
      <c r="Y61" s="55" t="s">
        <v>600</v>
      </c>
    </row>
    <row r="62" s="128" customFormat="1" ht="30" customHeight="1" spans="1:25">
      <c r="A62" s="146" t="s">
        <v>208</v>
      </c>
      <c r="B62" s="147"/>
      <c r="C62" s="156"/>
      <c r="D62" s="157"/>
      <c r="E62" s="157"/>
      <c r="F62" s="150"/>
      <c r="G62" s="157"/>
      <c r="H62" s="157"/>
      <c r="I62" s="157"/>
      <c r="J62" s="157"/>
      <c r="K62" s="157"/>
      <c r="L62" s="157"/>
      <c r="M62" s="157"/>
      <c r="N62" s="157"/>
      <c r="O62" s="163"/>
      <c r="P62" s="162">
        <f>Q62+V62</f>
        <v>0</v>
      </c>
      <c r="Q62" s="162">
        <f>SUM(R62:U62)</f>
        <v>0</v>
      </c>
      <c r="R62" s="163"/>
      <c r="S62" s="163"/>
      <c r="T62" s="163"/>
      <c r="U62" s="163"/>
      <c r="V62" s="163"/>
      <c r="W62" s="163"/>
      <c r="X62" s="163"/>
      <c r="Y62" s="163"/>
    </row>
    <row r="63" ht="30" customHeight="1" spans="1:25">
      <c r="A63" s="142" t="s">
        <v>209</v>
      </c>
      <c r="B63" s="151"/>
      <c r="C63" s="152"/>
      <c r="D63" s="153"/>
      <c r="E63" s="153"/>
      <c r="F63" s="143">
        <f>F64+F65+F66+F67+F68</f>
        <v>0</v>
      </c>
      <c r="G63" s="143"/>
      <c r="H63" s="143"/>
      <c r="I63" s="143"/>
      <c r="J63" s="143"/>
      <c r="K63" s="143"/>
      <c r="L63" s="143"/>
      <c r="M63" s="143"/>
      <c r="N63" s="143"/>
      <c r="O63" s="143"/>
      <c r="P63" s="143">
        <f t="shared" ref="P63:V63" si="18">P64+P65+P66+P67+P68</f>
        <v>0</v>
      </c>
      <c r="Q63" s="143">
        <f t="shared" si="18"/>
        <v>0</v>
      </c>
      <c r="R63" s="143">
        <f t="shared" si="18"/>
        <v>0</v>
      </c>
      <c r="S63" s="143">
        <f t="shared" si="18"/>
        <v>0</v>
      </c>
      <c r="T63" s="143">
        <f t="shared" si="18"/>
        <v>0</v>
      </c>
      <c r="U63" s="143">
        <f t="shared" si="18"/>
        <v>0</v>
      </c>
      <c r="V63" s="143">
        <f t="shared" si="18"/>
        <v>0</v>
      </c>
      <c r="W63" s="167"/>
      <c r="X63" s="167"/>
      <c r="Y63" s="167"/>
    </row>
    <row r="64" s="124" customFormat="1" ht="30" customHeight="1" spans="1:25">
      <c r="A64" s="158" t="s">
        <v>210</v>
      </c>
      <c r="B64" s="159"/>
      <c r="C64" s="148"/>
      <c r="D64" s="149"/>
      <c r="E64" s="149"/>
      <c r="F64" s="150"/>
      <c r="G64" s="149"/>
      <c r="H64" s="149"/>
      <c r="I64" s="149"/>
      <c r="J64" s="149"/>
      <c r="K64" s="149"/>
      <c r="L64" s="149"/>
      <c r="M64" s="149"/>
      <c r="N64" s="149"/>
      <c r="O64" s="161"/>
      <c r="P64" s="162">
        <f>Q64+V64</f>
        <v>0</v>
      </c>
      <c r="Q64" s="162">
        <f>SUM(R64:U64)</f>
        <v>0</v>
      </c>
      <c r="R64" s="161"/>
      <c r="S64" s="161"/>
      <c r="T64" s="161"/>
      <c r="U64" s="161"/>
      <c r="V64" s="161"/>
      <c r="W64" s="161"/>
      <c r="X64" s="161"/>
      <c r="Y64" s="161"/>
    </row>
    <row r="65" s="124" customFormat="1" ht="30" customHeight="1" spans="1:25">
      <c r="A65" s="158" t="s">
        <v>211</v>
      </c>
      <c r="B65" s="159"/>
      <c r="C65" s="148"/>
      <c r="D65" s="149"/>
      <c r="E65" s="149"/>
      <c r="F65" s="150"/>
      <c r="G65" s="149"/>
      <c r="H65" s="149"/>
      <c r="I65" s="149"/>
      <c r="J65" s="149"/>
      <c r="K65" s="149"/>
      <c r="L65" s="149"/>
      <c r="M65" s="149"/>
      <c r="N65" s="149"/>
      <c r="O65" s="161"/>
      <c r="P65" s="162">
        <f>Q65+V65</f>
        <v>0</v>
      </c>
      <c r="Q65" s="162">
        <f>SUM(R65:U65)</f>
        <v>0</v>
      </c>
      <c r="R65" s="161"/>
      <c r="S65" s="161"/>
      <c r="T65" s="161"/>
      <c r="U65" s="161"/>
      <c r="V65" s="161"/>
      <c r="W65" s="161"/>
      <c r="X65" s="161"/>
      <c r="Y65" s="161"/>
    </row>
    <row r="66" s="124" customFormat="1" ht="30" customHeight="1" spans="1:25">
      <c r="A66" s="158" t="s">
        <v>212</v>
      </c>
      <c r="B66" s="159"/>
      <c r="C66" s="148"/>
      <c r="D66" s="149"/>
      <c r="E66" s="149"/>
      <c r="F66" s="150"/>
      <c r="G66" s="149"/>
      <c r="H66" s="149"/>
      <c r="I66" s="149"/>
      <c r="J66" s="149"/>
      <c r="K66" s="149"/>
      <c r="L66" s="149"/>
      <c r="M66" s="149"/>
      <c r="N66" s="149"/>
      <c r="O66" s="161"/>
      <c r="P66" s="162">
        <f t="shared" ref="P66:P74" si="19">Q66+V66</f>
        <v>0</v>
      </c>
      <c r="Q66" s="162">
        <f t="shared" ref="Q66:Q74" si="20">SUM(R66:U66)</f>
        <v>0</v>
      </c>
      <c r="R66" s="161"/>
      <c r="S66" s="161"/>
      <c r="T66" s="161"/>
      <c r="U66" s="161"/>
      <c r="V66" s="161"/>
      <c r="W66" s="161"/>
      <c r="X66" s="161"/>
      <c r="Y66" s="161"/>
    </row>
    <row r="67" s="124" customFormat="1" ht="30" customHeight="1" spans="1:25">
      <c r="A67" s="158" t="s">
        <v>213</v>
      </c>
      <c r="B67" s="159"/>
      <c r="C67" s="148"/>
      <c r="D67" s="149"/>
      <c r="E67" s="149"/>
      <c r="F67" s="150"/>
      <c r="G67" s="149"/>
      <c r="H67" s="149"/>
      <c r="I67" s="149"/>
      <c r="J67" s="149"/>
      <c r="K67" s="149"/>
      <c r="L67" s="149"/>
      <c r="M67" s="149"/>
      <c r="N67" s="149"/>
      <c r="O67" s="161"/>
      <c r="P67" s="162">
        <f t="shared" si="19"/>
        <v>0</v>
      </c>
      <c r="Q67" s="162">
        <f t="shared" si="20"/>
        <v>0</v>
      </c>
      <c r="R67" s="161"/>
      <c r="S67" s="161"/>
      <c r="T67" s="161"/>
      <c r="U67" s="161"/>
      <c r="V67" s="161"/>
      <c r="W67" s="161"/>
      <c r="X67" s="161"/>
      <c r="Y67" s="161"/>
    </row>
    <row r="68" s="124" customFormat="1" ht="30" customHeight="1" spans="1:25">
      <c r="A68" s="158" t="s">
        <v>214</v>
      </c>
      <c r="B68" s="159"/>
      <c r="C68" s="148"/>
      <c r="D68" s="149"/>
      <c r="E68" s="149"/>
      <c r="F68" s="150"/>
      <c r="G68" s="149"/>
      <c r="H68" s="149"/>
      <c r="I68" s="149"/>
      <c r="J68" s="149"/>
      <c r="K68" s="149"/>
      <c r="L68" s="149"/>
      <c r="M68" s="149"/>
      <c r="N68" s="149"/>
      <c r="O68" s="161"/>
      <c r="P68" s="162">
        <f t="shared" si="19"/>
        <v>0</v>
      </c>
      <c r="Q68" s="162">
        <f t="shared" si="20"/>
        <v>0</v>
      </c>
      <c r="R68" s="161"/>
      <c r="S68" s="161"/>
      <c r="T68" s="161"/>
      <c r="U68" s="161"/>
      <c r="V68" s="161"/>
      <c r="W68" s="161"/>
      <c r="X68" s="161"/>
      <c r="Y68" s="161"/>
    </row>
    <row r="69" ht="30" customHeight="1" spans="1:25">
      <c r="A69" s="142" t="s">
        <v>215</v>
      </c>
      <c r="B69" s="151"/>
      <c r="C69" s="152"/>
      <c r="D69" s="153"/>
      <c r="E69" s="153"/>
      <c r="F69" s="143">
        <f>F70</f>
        <v>4</v>
      </c>
      <c r="G69" s="143"/>
      <c r="H69" s="143"/>
      <c r="I69" s="143"/>
      <c r="J69" s="143"/>
      <c r="K69" s="143"/>
      <c r="L69" s="143"/>
      <c r="M69" s="143"/>
      <c r="N69" s="143"/>
      <c r="O69" s="143"/>
      <c r="P69" s="143">
        <f t="shared" ref="P69:V69" si="21">P70</f>
        <v>1170</v>
      </c>
      <c r="Q69" s="143">
        <f t="shared" si="21"/>
        <v>1170</v>
      </c>
      <c r="R69" s="143">
        <f t="shared" si="21"/>
        <v>242</v>
      </c>
      <c r="S69" s="143">
        <f t="shared" si="21"/>
        <v>458</v>
      </c>
      <c r="T69" s="143">
        <f t="shared" si="21"/>
        <v>470</v>
      </c>
      <c r="U69" s="143">
        <f t="shared" si="21"/>
        <v>0</v>
      </c>
      <c r="V69" s="143">
        <f t="shared" si="21"/>
        <v>0</v>
      </c>
      <c r="W69" s="167"/>
      <c r="X69" s="167"/>
      <c r="Y69" s="167"/>
    </row>
    <row r="70" s="124" customFormat="1" ht="30" customHeight="1" spans="1:25">
      <c r="A70" s="158" t="s">
        <v>216</v>
      </c>
      <c r="B70" s="159"/>
      <c r="C70" s="148"/>
      <c r="D70" s="149"/>
      <c r="E70" s="149"/>
      <c r="F70" s="150">
        <f>SUM(F71:F74)</f>
        <v>4</v>
      </c>
      <c r="G70" s="150"/>
      <c r="H70" s="150"/>
      <c r="I70" s="150"/>
      <c r="J70" s="150"/>
      <c r="K70" s="150"/>
      <c r="L70" s="150"/>
      <c r="M70" s="150"/>
      <c r="N70" s="150"/>
      <c r="O70" s="150"/>
      <c r="P70" s="150">
        <f t="shared" ref="P70:V70" si="22">SUM(P71:P74)</f>
        <v>1170</v>
      </c>
      <c r="Q70" s="150">
        <f t="shared" si="22"/>
        <v>1170</v>
      </c>
      <c r="R70" s="150">
        <f t="shared" si="22"/>
        <v>242</v>
      </c>
      <c r="S70" s="150">
        <f t="shared" si="22"/>
        <v>458</v>
      </c>
      <c r="T70" s="150">
        <f t="shared" si="22"/>
        <v>470</v>
      </c>
      <c r="U70" s="150">
        <f t="shared" si="22"/>
        <v>0</v>
      </c>
      <c r="V70" s="150">
        <f t="shared" si="22"/>
        <v>0</v>
      </c>
      <c r="W70" s="161"/>
      <c r="X70" s="161"/>
      <c r="Y70" s="161"/>
    </row>
    <row r="71" s="126" customFormat="1" ht="131.25" spans="1:25">
      <c r="A71" s="53" t="s">
        <v>601</v>
      </c>
      <c r="B71" s="54" t="s">
        <v>602</v>
      </c>
      <c r="C71" s="55" t="s">
        <v>603</v>
      </c>
      <c r="D71" s="63" t="s">
        <v>89</v>
      </c>
      <c r="E71" s="55" t="s">
        <v>604</v>
      </c>
      <c r="F71" s="54">
        <v>1</v>
      </c>
      <c r="G71" s="54" t="s">
        <v>109</v>
      </c>
      <c r="H71" s="54" t="s">
        <v>605</v>
      </c>
      <c r="I71" s="54" t="s">
        <v>94</v>
      </c>
      <c r="J71" s="54" t="s">
        <v>94</v>
      </c>
      <c r="K71" s="54" t="s">
        <v>94</v>
      </c>
      <c r="L71" s="54">
        <v>35</v>
      </c>
      <c r="M71" s="54">
        <v>90</v>
      </c>
      <c r="N71" s="54">
        <v>160</v>
      </c>
      <c r="O71" s="54">
        <v>415</v>
      </c>
      <c r="P71" s="56">
        <f t="shared" si="19"/>
        <v>20</v>
      </c>
      <c r="Q71" s="56">
        <f t="shared" si="20"/>
        <v>20</v>
      </c>
      <c r="R71" s="86"/>
      <c r="S71" s="86"/>
      <c r="T71" s="86">
        <v>20</v>
      </c>
      <c r="U71" s="86"/>
      <c r="V71" s="86"/>
      <c r="W71" s="54" t="s">
        <v>109</v>
      </c>
      <c r="X71" s="54" t="s">
        <v>121</v>
      </c>
      <c r="Y71" s="61" t="s">
        <v>606</v>
      </c>
    </row>
    <row r="72" s="126" customFormat="1" ht="150" spans="1:25">
      <c r="A72" s="53" t="s">
        <v>607</v>
      </c>
      <c r="B72" s="54" t="s">
        <v>608</v>
      </c>
      <c r="C72" s="55" t="s">
        <v>609</v>
      </c>
      <c r="D72" s="63" t="s">
        <v>89</v>
      </c>
      <c r="E72" s="55" t="s">
        <v>610</v>
      </c>
      <c r="F72" s="54">
        <v>1</v>
      </c>
      <c r="G72" s="54" t="s">
        <v>140</v>
      </c>
      <c r="H72" s="54" t="s">
        <v>611</v>
      </c>
      <c r="I72" s="54" t="s">
        <v>94</v>
      </c>
      <c r="J72" s="54" t="s">
        <v>492</v>
      </c>
      <c r="K72" s="54" t="s">
        <v>94</v>
      </c>
      <c r="L72" s="54">
        <v>48</v>
      </c>
      <c r="M72" s="54">
        <v>120</v>
      </c>
      <c r="N72" s="54">
        <v>243</v>
      </c>
      <c r="O72" s="54">
        <v>608</v>
      </c>
      <c r="P72" s="56">
        <f t="shared" si="19"/>
        <v>50</v>
      </c>
      <c r="Q72" s="56">
        <f t="shared" si="20"/>
        <v>50</v>
      </c>
      <c r="R72" s="86"/>
      <c r="S72" s="86"/>
      <c r="T72" s="86">
        <v>50</v>
      </c>
      <c r="U72" s="86"/>
      <c r="V72" s="86"/>
      <c r="W72" s="54" t="s">
        <v>612</v>
      </c>
      <c r="X72" s="54" t="s">
        <v>121</v>
      </c>
      <c r="Y72" s="61" t="s">
        <v>606</v>
      </c>
    </row>
    <row r="73" s="125" customFormat="1" ht="150" spans="1:25">
      <c r="A73" s="53" t="s">
        <v>613</v>
      </c>
      <c r="B73" s="53" t="s">
        <v>614</v>
      </c>
      <c r="C73" s="59" t="s">
        <v>615</v>
      </c>
      <c r="D73" s="63" t="s">
        <v>89</v>
      </c>
      <c r="E73" s="59" t="s">
        <v>616</v>
      </c>
      <c r="F73" s="54">
        <v>1</v>
      </c>
      <c r="G73" s="54" t="s">
        <v>280</v>
      </c>
      <c r="H73" s="54" t="s">
        <v>617</v>
      </c>
      <c r="I73" s="54" t="s">
        <v>94</v>
      </c>
      <c r="J73" s="54" t="s">
        <v>94</v>
      </c>
      <c r="K73" s="54" t="s">
        <v>94</v>
      </c>
      <c r="L73" s="54">
        <v>76</v>
      </c>
      <c r="M73" s="54">
        <v>172</v>
      </c>
      <c r="N73" s="54">
        <v>578</v>
      </c>
      <c r="O73" s="54">
        <v>1348</v>
      </c>
      <c r="P73" s="54">
        <f t="shared" si="19"/>
        <v>400</v>
      </c>
      <c r="Q73" s="54">
        <f t="shared" si="20"/>
        <v>400</v>
      </c>
      <c r="R73" s="56"/>
      <c r="S73" s="56"/>
      <c r="T73" s="56">
        <v>400</v>
      </c>
      <c r="U73" s="56"/>
      <c r="V73" s="56"/>
      <c r="W73" s="54" t="s">
        <v>142</v>
      </c>
      <c r="X73" s="54" t="s">
        <v>142</v>
      </c>
      <c r="Y73" s="59" t="s">
        <v>618</v>
      </c>
    </row>
    <row r="74" s="125" customFormat="1" ht="112.5" spans="1:25">
      <c r="A74" s="53" t="s">
        <v>372</v>
      </c>
      <c r="B74" s="53" t="s">
        <v>619</v>
      </c>
      <c r="C74" s="59" t="s">
        <v>620</v>
      </c>
      <c r="D74" s="63" t="s">
        <v>89</v>
      </c>
      <c r="E74" s="55" t="s">
        <v>621</v>
      </c>
      <c r="F74" s="54">
        <v>1</v>
      </c>
      <c r="G74" s="53" t="s">
        <v>114</v>
      </c>
      <c r="H74" s="54" t="s">
        <v>115</v>
      </c>
      <c r="I74" s="54" t="s">
        <v>93</v>
      </c>
      <c r="J74" s="54" t="s">
        <v>93</v>
      </c>
      <c r="K74" s="56" t="s">
        <v>94</v>
      </c>
      <c r="L74" s="54">
        <v>380</v>
      </c>
      <c r="M74" s="56">
        <v>950</v>
      </c>
      <c r="N74" s="56">
        <v>630</v>
      </c>
      <c r="O74" s="56">
        <v>1570</v>
      </c>
      <c r="P74" s="54">
        <f t="shared" si="19"/>
        <v>700</v>
      </c>
      <c r="Q74" s="54">
        <f t="shared" si="20"/>
        <v>700</v>
      </c>
      <c r="R74" s="54">
        <v>242</v>
      </c>
      <c r="S74" s="54">
        <v>458</v>
      </c>
      <c r="T74" s="56"/>
      <c r="U74" s="56"/>
      <c r="V74" s="56"/>
      <c r="W74" s="54" t="s">
        <v>114</v>
      </c>
      <c r="X74" s="56" t="s">
        <v>142</v>
      </c>
      <c r="Y74" s="59" t="s">
        <v>579</v>
      </c>
    </row>
    <row r="75" s="127" customFormat="1" ht="30" customHeight="1" spans="1:25">
      <c r="A75" s="138" t="s">
        <v>228</v>
      </c>
      <c r="B75" s="139"/>
      <c r="C75" s="169"/>
      <c r="D75" s="170"/>
      <c r="E75" s="170"/>
      <c r="F75" s="139">
        <f>F76+F80+F84+F87+F91</f>
        <v>1</v>
      </c>
      <c r="G75" s="139"/>
      <c r="H75" s="139"/>
      <c r="I75" s="139"/>
      <c r="J75" s="139"/>
      <c r="K75" s="139"/>
      <c r="L75" s="139"/>
      <c r="M75" s="139"/>
      <c r="N75" s="139"/>
      <c r="O75" s="139"/>
      <c r="P75" s="139">
        <f t="shared" ref="P75:V75" si="23">P76+P80+P84+P87+P91</f>
        <v>751.2</v>
      </c>
      <c r="Q75" s="139">
        <f t="shared" si="23"/>
        <v>400</v>
      </c>
      <c r="R75" s="139">
        <f t="shared" si="23"/>
        <v>0</v>
      </c>
      <c r="S75" s="139">
        <f t="shared" si="23"/>
        <v>0</v>
      </c>
      <c r="T75" s="139">
        <f t="shared" si="23"/>
        <v>400</v>
      </c>
      <c r="U75" s="139">
        <f t="shared" si="23"/>
        <v>0</v>
      </c>
      <c r="V75" s="139">
        <f t="shared" si="23"/>
        <v>351.2</v>
      </c>
      <c r="W75" s="177"/>
      <c r="X75" s="177"/>
      <c r="Y75" s="177"/>
    </row>
    <row r="76" s="127" customFormat="1" ht="30" customHeight="1" spans="1:25">
      <c r="A76" s="142" t="s">
        <v>229</v>
      </c>
      <c r="B76" s="143"/>
      <c r="C76" s="154"/>
      <c r="D76" s="155"/>
      <c r="E76" s="155"/>
      <c r="F76" s="143">
        <f>F77+F78</f>
        <v>1</v>
      </c>
      <c r="G76" s="143"/>
      <c r="H76" s="143"/>
      <c r="I76" s="143"/>
      <c r="J76" s="143"/>
      <c r="K76" s="143"/>
      <c r="L76" s="143"/>
      <c r="M76" s="143"/>
      <c r="N76" s="143"/>
      <c r="O76" s="143"/>
      <c r="P76" s="143">
        <f t="shared" ref="P76:V76" si="24">P77+P78</f>
        <v>751.2</v>
      </c>
      <c r="Q76" s="143">
        <f t="shared" si="24"/>
        <v>400</v>
      </c>
      <c r="R76" s="143">
        <f t="shared" si="24"/>
        <v>0</v>
      </c>
      <c r="S76" s="143">
        <f t="shared" si="24"/>
        <v>0</v>
      </c>
      <c r="T76" s="143">
        <f t="shared" si="24"/>
        <v>400</v>
      </c>
      <c r="U76" s="143">
        <f t="shared" si="24"/>
        <v>0</v>
      </c>
      <c r="V76" s="143">
        <f t="shared" si="24"/>
        <v>351.2</v>
      </c>
      <c r="W76" s="168"/>
      <c r="X76" s="168"/>
      <c r="Y76" s="168"/>
    </row>
    <row r="77" s="128" customFormat="1" ht="30" customHeight="1" spans="1:25">
      <c r="A77" s="146" t="s">
        <v>230</v>
      </c>
      <c r="B77" s="147"/>
      <c r="C77" s="156"/>
      <c r="D77" s="157"/>
      <c r="E77" s="157"/>
      <c r="F77" s="150"/>
      <c r="G77" s="157"/>
      <c r="H77" s="157"/>
      <c r="I77" s="157"/>
      <c r="J77" s="157"/>
      <c r="K77" s="157"/>
      <c r="L77" s="157"/>
      <c r="M77" s="157"/>
      <c r="N77" s="157"/>
      <c r="O77" s="163"/>
      <c r="P77" s="162">
        <f>Q77+V77</f>
        <v>0</v>
      </c>
      <c r="Q77" s="162">
        <f>SUM(R77:U77)</f>
        <v>0</v>
      </c>
      <c r="R77" s="163"/>
      <c r="S77" s="163"/>
      <c r="T77" s="163"/>
      <c r="U77" s="163"/>
      <c r="V77" s="163"/>
      <c r="W77" s="163"/>
      <c r="X77" s="163"/>
      <c r="Y77" s="163"/>
    </row>
    <row r="78" s="128" customFormat="1" ht="30" customHeight="1" spans="1:25">
      <c r="A78" s="146" t="s">
        <v>231</v>
      </c>
      <c r="B78" s="147"/>
      <c r="C78" s="156"/>
      <c r="D78" s="157"/>
      <c r="E78" s="157"/>
      <c r="F78" s="150">
        <f>SUM(F79)</f>
        <v>1</v>
      </c>
      <c r="G78" s="150"/>
      <c r="H78" s="150"/>
      <c r="I78" s="150"/>
      <c r="J78" s="150"/>
      <c r="K78" s="150"/>
      <c r="L78" s="150"/>
      <c r="M78" s="150"/>
      <c r="N78" s="150"/>
      <c r="O78" s="150"/>
      <c r="P78" s="150">
        <f t="shared" ref="P78:V78" si="25">SUM(P79)</f>
        <v>751.2</v>
      </c>
      <c r="Q78" s="150">
        <f t="shared" si="25"/>
        <v>400</v>
      </c>
      <c r="R78" s="150">
        <f t="shared" si="25"/>
        <v>0</v>
      </c>
      <c r="S78" s="150">
        <f t="shared" si="25"/>
        <v>0</v>
      </c>
      <c r="T78" s="150">
        <f t="shared" si="25"/>
        <v>400</v>
      </c>
      <c r="U78" s="150">
        <f t="shared" si="25"/>
        <v>0</v>
      </c>
      <c r="V78" s="150">
        <f t="shared" si="25"/>
        <v>351.2</v>
      </c>
      <c r="W78" s="163"/>
      <c r="X78" s="163"/>
      <c r="Y78" s="163"/>
    </row>
    <row r="79" s="125" customFormat="1" ht="131.25" spans="1:25">
      <c r="A79" s="54">
        <v>34</v>
      </c>
      <c r="B79" s="54" t="s">
        <v>622</v>
      </c>
      <c r="C79" s="55" t="s">
        <v>623</v>
      </c>
      <c r="D79" s="63" t="s">
        <v>89</v>
      </c>
      <c r="E79" s="55" t="s">
        <v>624</v>
      </c>
      <c r="F79" s="54">
        <v>1</v>
      </c>
      <c r="G79" s="54" t="s">
        <v>598</v>
      </c>
      <c r="H79" s="54" t="s">
        <v>625</v>
      </c>
      <c r="I79" s="54" t="s">
        <v>93</v>
      </c>
      <c r="J79" s="54" t="s">
        <v>94</v>
      </c>
      <c r="K79" s="54" t="s">
        <v>94</v>
      </c>
      <c r="L79" s="54">
        <v>4000</v>
      </c>
      <c r="M79" s="54">
        <v>10000</v>
      </c>
      <c r="N79" s="54">
        <v>4000</v>
      </c>
      <c r="O79" s="54">
        <v>10000</v>
      </c>
      <c r="P79" s="54">
        <f>Q79+V79</f>
        <v>751.2</v>
      </c>
      <c r="Q79" s="54">
        <f>SUM(R79:U79)</f>
        <v>400</v>
      </c>
      <c r="R79" s="54"/>
      <c r="S79" s="54"/>
      <c r="T79" s="54">
        <v>400</v>
      </c>
      <c r="U79" s="54"/>
      <c r="V79" s="54">
        <v>351.2</v>
      </c>
      <c r="W79" s="54" t="s">
        <v>598</v>
      </c>
      <c r="X79" s="54" t="s">
        <v>121</v>
      </c>
      <c r="Y79" s="55" t="s">
        <v>600</v>
      </c>
    </row>
    <row r="80" s="127" customFormat="1" ht="30" customHeight="1" spans="1:25">
      <c r="A80" s="142" t="s">
        <v>232</v>
      </c>
      <c r="B80" s="143"/>
      <c r="C80" s="154"/>
      <c r="D80" s="155"/>
      <c r="E80" s="155"/>
      <c r="F80" s="143">
        <f>F81+F82+F83</f>
        <v>0</v>
      </c>
      <c r="G80" s="143"/>
      <c r="H80" s="143"/>
      <c r="I80" s="143"/>
      <c r="J80" s="143"/>
      <c r="K80" s="143"/>
      <c r="L80" s="143"/>
      <c r="M80" s="143"/>
      <c r="N80" s="143"/>
      <c r="O80" s="143"/>
      <c r="P80" s="143">
        <f t="shared" ref="P80:V80" si="26">P81+P82+P83</f>
        <v>0</v>
      </c>
      <c r="Q80" s="143">
        <f t="shared" si="26"/>
        <v>0</v>
      </c>
      <c r="R80" s="143">
        <f t="shared" si="26"/>
        <v>0</v>
      </c>
      <c r="S80" s="143">
        <f t="shared" si="26"/>
        <v>0</v>
      </c>
      <c r="T80" s="143">
        <f t="shared" si="26"/>
        <v>0</v>
      </c>
      <c r="U80" s="143">
        <f t="shared" si="26"/>
        <v>0</v>
      </c>
      <c r="V80" s="143">
        <f t="shared" si="26"/>
        <v>0</v>
      </c>
      <c r="W80" s="168"/>
      <c r="X80" s="168"/>
      <c r="Y80" s="168"/>
    </row>
    <row r="81" s="128" customFormat="1" ht="30" customHeight="1" spans="1:25">
      <c r="A81" s="146" t="s">
        <v>233</v>
      </c>
      <c r="B81" s="147"/>
      <c r="C81" s="156"/>
      <c r="D81" s="157"/>
      <c r="E81" s="157"/>
      <c r="F81" s="150"/>
      <c r="G81" s="157"/>
      <c r="H81" s="157"/>
      <c r="I81" s="157"/>
      <c r="J81" s="157"/>
      <c r="K81" s="157"/>
      <c r="L81" s="157"/>
      <c r="M81" s="157"/>
      <c r="N81" s="157"/>
      <c r="O81" s="163"/>
      <c r="P81" s="162">
        <f>Q81+V81</f>
        <v>0</v>
      </c>
      <c r="Q81" s="162">
        <f>SUM(R81:U81)</f>
        <v>0</v>
      </c>
      <c r="R81" s="163"/>
      <c r="S81" s="163"/>
      <c r="T81" s="163"/>
      <c r="U81" s="163"/>
      <c r="V81" s="163"/>
      <c r="W81" s="163"/>
      <c r="X81" s="163"/>
      <c r="Y81" s="163"/>
    </row>
    <row r="82" s="129" customFormat="1" ht="30" customHeight="1" spans="1:25">
      <c r="A82" s="146" t="s">
        <v>234</v>
      </c>
      <c r="B82" s="147"/>
      <c r="C82" s="156"/>
      <c r="D82" s="171"/>
      <c r="E82" s="171"/>
      <c r="F82" s="150"/>
      <c r="G82" s="171"/>
      <c r="H82" s="171"/>
      <c r="I82" s="171"/>
      <c r="J82" s="171"/>
      <c r="K82" s="171"/>
      <c r="L82" s="171"/>
      <c r="M82" s="171"/>
      <c r="N82" s="171"/>
      <c r="O82" s="175"/>
      <c r="P82" s="162">
        <f>Q82+V82</f>
        <v>0</v>
      </c>
      <c r="Q82" s="162">
        <f>SUM(R82:U82)</f>
        <v>0</v>
      </c>
      <c r="R82" s="175"/>
      <c r="S82" s="175"/>
      <c r="T82" s="175"/>
      <c r="U82" s="175"/>
      <c r="V82" s="175"/>
      <c r="W82" s="175"/>
      <c r="X82" s="175"/>
      <c r="Y82" s="175"/>
    </row>
    <row r="83" s="129" customFormat="1" ht="30" customHeight="1" spans="1:25">
      <c r="A83" s="146" t="s">
        <v>235</v>
      </c>
      <c r="B83" s="147"/>
      <c r="C83" s="156"/>
      <c r="D83" s="171"/>
      <c r="E83" s="171"/>
      <c r="F83" s="150"/>
      <c r="G83" s="171"/>
      <c r="H83" s="171"/>
      <c r="I83" s="171"/>
      <c r="J83" s="171"/>
      <c r="K83" s="171"/>
      <c r="L83" s="171"/>
      <c r="M83" s="171"/>
      <c r="N83" s="171"/>
      <c r="O83" s="175"/>
      <c r="P83" s="162">
        <f>Q83+V83</f>
        <v>0</v>
      </c>
      <c r="Q83" s="162">
        <f>SUM(R83:U83)</f>
        <v>0</v>
      </c>
      <c r="R83" s="175"/>
      <c r="S83" s="175"/>
      <c r="T83" s="175"/>
      <c r="U83" s="175"/>
      <c r="V83" s="175"/>
      <c r="W83" s="175"/>
      <c r="X83" s="175"/>
      <c r="Y83" s="175"/>
    </row>
    <row r="84" s="19" customFormat="1" ht="30" customHeight="1" spans="1:25">
      <c r="A84" s="142" t="s">
        <v>236</v>
      </c>
      <c r="B84" s="143"/>
      <c r="C84" s="154"/>
      <c r="D84" s="172"/>
      <c r="E84" s="172"/>
      <c r="F84" s="143">
        <f>F85+F86</f>
        <v>0</v>
      </c>
      <c r="G84" s="143"/>
      <c r="H84" s="143"/>
      <c r="I84" s="143"/>
      <c r="J84" s="143"/>
      <c r="K84" s="143"/>
      <c r="L84" s="143"/>
      <c r="M84" s="143"/>
      <c r="N84" s="143"/>
      <c r="O84" s="143"/>
      <c r="P84" s="143">
        <f t="shared" ref="P84:V84" si="27">P85+P86</f>
        <v>0</v>
      </c>
      <c r="Q84" s="143">
        <f t="shared" si="27"/>
        <v>0</v>
      </c>
      <c r="R84" s="143">
        <f t="shared" si="27"/>
        <v>0</v>
      </c>
      <c r="S84" s="143">
        <f t="shared" si="27"/>
        <v>0</v>
      </c>
      <c r="T84" s="143">
        <f t="shared" si="27"/>
        <v>0</v>
      </c>
      <c r="U84" s="143">
        <f t="shared" si="27"/>
        <v>0</v>
      </c>
      <c r="V84" s="143">
        <f t="shared" si="27"/>
        <v>0</v>
      </c>
      <c r="W84" s="178"/>
      <c r="X84" s="178"/>
      <c r="Y84" s="178"/>
    </row>
    <row r="85" s="129" customFormat="1" ht="30" customHeight="1" spans="1:25">
      <c r="A85" s="146" t="s">
        <v>237</v>
      </c>
      <c r="B85" s="147"/>
      <c r="C85" s="156"/>
      <c r="D85" s="171"/>
      <c r="E85" s="171"/>
      <c r="F85" s="150"/>
      <c r="G85" s="171"/>
      <c r="H85" s="171"/>
      <c r="I85" s="171"/>
      <c r="J85" s="171"/>
      <c r="K85" s="171"/>
      <c r="L85" s="171"/>
      <c r="M85" s="171"/>
      <c r="N85" s="171"/>
      <c r="O85" s="175"/>
      <c r="P85" s="162">
        <f>Q85+V85</f>
        <v>0</v>
      </c>
      <c r="Q85" s="162">
        <f>SUM(R85:U85)</f>
        <v>0</v>
      </c>
      <c r="R85" s="175"/>
      <c r="S85" s="175"/>
      <c r="T85" s="175"/>
      <c r="U85" s="175"/>
      <c r="V85" s="175"/>
      <c r="W85" s="175"/>
      <c r="X85" s="175"/>
      <c r="Y85" s="175"/>
    </row>
    <row r="86" s="130" customFormat="1" ht="30" customHeight="1" spans="1:25">
      <c r="A86" s="146" t="s">
        <v>238</v>
      </c>
      <c r="B86" s="147"/>
      <c r="C86" s="173"/>
      <c r="D86" s="174"/>
      <c r="E86" s="174"/>
      <c r="F86" s="150"/>
      <c r="G86" s="174"/>
      <c r="H86" s="174"/>
      <c r="I86" s="174"/>
      <c r="J86" s="174"/>
      <c r="K86" s="174"/>
      <c r="L86" s="174"/>
      <c r="M86" s="174"/>
      <c r="N86" s="174"/>
      <c r="O86" s="176"/>
      <c r="P86" s="162">
        <f>Q86+V86</f>
        <v>0</v>
      </c>
      <c r="Q86" s="162">
        <f>SUM(R86:U86)</f>
        <v>0</v>
      </c>
      <c r="R86" s="176"/>
      <c r="S86" s="176"/>
      <c r="T86" s="176"/>
      <c r="U86" s="176"/>
      <c r="V86" s="176"/>
      <c r="W86" s="176"/>
      <c r="X86" s="176"/>
      <c r="Y86" s="176"/>
    </row>
    <row r="87" s="19" customFormat="1" ht="30" customHeight="1" spans="1:25">
      <c r="A87" s="142" t="s">
        <v>239</v>
      </c>
      <c r="B87" s="143"/>
      <c r="C87" s="154"/>
      <c r="D87" s="172"/>
      <c r="E87" s="172"/>
      <c r="F87" s="143">
        <f>F88+F89+F90</f>
        <v>0</v>
      </c>
      <c r="G87" s="143"/>
      <c r="H87" s="143"/>
      <c r="I87" s="143"/>
      <c r="J87" s="143"/>
      <c r="K87" s="143"/>
      <c r="L87" s="143"/>
      <c r="M87" s="143"/>
      <c r="N87" s="143"/>
      <c r="O87" s="143"/>
      <c r="P87" s="143">
        <f t="shared" ref="P87:V87" si="28">P88+P89+P90</f>
        <v>0</v>
      </c>
      <c r="Q87" s="143">
        <f t="shared" si="28"/>
        <v>0</v>
      </c>
      <c r="R87" s="143">
        <f t="shared" si="28"/>
        <v>0</v>
      </c>
      <c r="S87" s="143">
        <f t="shared" si="28"/>
        <v>0</v>
      </c>
      <c r="T87" s="143">
        <f t="shared" si="28"/>
        <v>0</v>
      </c>
      <c r="U87" s="143">
        <f t="shared" si="28"/>
        <v>0</v>
      </c>
      <c r="V87" s="143">
        <f t="shared" si="28"/>
        <v>0</v>
      </c>
      <c r="W87" s="178"/>
      <c r="X87" s="178"/>
      <c r="Y87" s="178"/>
    </row>
    <row r="88" s="129" customFormat="1" ht="30" customHeight="1" spans="1:25">
      <c r="A88" s="146" t="s">
        <v>240</v>
      </c>
      <c r="B88" s="147"/>
      <c r="C88" s="156"/>
      <c r="D88" s="171"/>
      <c r="E88" s="171"/>
      <c r="F88" s="150"/>
      <c r="G88" s="171"/>
      <c r="H88" s="171"/>
      <c r="I88" s="171"/>
      <c r="J88" s="171"/>
      <c r="K88" s="171"/>
      <c r="L88" s="171"/>
      <c r="M88" s="171"/>
      <c r="N88" s="171"/>
      <c r="O88" s="175"/>
      <c r="P88" s="162">
        <f>Q88+V88</f>
        <v>0</v>
      </c>
      <c r="Q88" s="162">
        <f>SUM(R88:U88)</f>
        <v>0</v>
      </c>
      <c r="R88" s="175"/>
      <c r="S88" s="175"/>
      <c r="T88" s="175"/>
      <c r="U88" s="175"/>
      <c r="V88" s="175"/>
      <c r="W88" s="175"/>
      <c r="X88" s="175"/>
      <c r="Y88" s="175"/>
    </row>
    <row r="89" s="129" customFormat="1" ht="30" customHeight="1" spans="1:25">
      <c r="A89" s="146" t="s">
        <v>241</v>
      </c>
      <c r="B89" s="147"/>
      <c r="C89" s="156"/>
      <c r="D89" s="171"/>
      <c r="E89" s="171"/>
      <c r="F89" s="150"/>
      <c r="G89" s="171"/>
      <c r="H89" s="171"/>
      <c r="I89" s="171"/>
      <c r="J89" s="171"/>
      <c r="K89" s="171"/>
      <c r="L89" s="171"/>
      <c r="M89" s="171"/>
      <c r="N89" s="171"/>
      <c r="O89" s="175"/>
      <c r="P89" s="162">
        <f>Q89+V89</f>
        <v>0</v>
      </c>
      <c r="Q89" s="162">
        <f>SUM(R89:U89)</f>
        <v>0</v>
      </c>
      <c r="R89" s="175"/>
      <c r="S89" s="175"/>
      <c r="T89" s="175"/>
      <c r="U89" s="175"/>
      <c r="V89" s="175"/>
      <c r="W89" s="175"/>
      <c r="X89" s="175"/>
      <c r="Y89" s="175"/>
    </row>
    <row r="90" s="128" customFormat="1" ht="30" customHeight="1" spans="1:25">
      <c r="A90" s="146" t="s">
        <v>242</v>
      </c>
      <c r="B90" s="147"/>
      <c r="C90" s="156"/>
      <c r="D90" s="157"/>
      <c r="E90" s="157"/>
      <c r="F90" s="150"/>
      <c r="G90" s="157"/>
      <c r="H90" s="157"/>
      <c r="I90" s="157"/>
      <c r="J90" s="157"/>
      <c r="K90" s="157"/>
      <c r="L90" s="157"/>
      <c r="M90" s="157"/>
      <c r="N90" s="157"/>
      <c r="O90" s="163"/>
      <c r="P90" s="162">
        <f>Q90+V90</f>
        <v>0</v>
      </c>
      <c r="Q90" s="162">
        <f>SUM(R90:U90)</f>
        <v>0</v>
      </c>
      <c r="R90" s="163"/>
      <c r="S90" s="163"/>
      <c r="T90" s="163"/>
      <c r="U90" s="163"/>
      <c r="V90" s="163"/>
      <c r="W90" s="163"/>
      <c r="X90" s="163"/>
      <c r="Y90" s="163"/>
    </row>
    <row r="91" s="127" customFormat="1" ht="30" customHeight="1" spans="1:25">
      <c r="A91" s="142" t="s">
        <v>243</v>
      </c>
      <c r="B91" s="143"/>
      <c r="C91" s="154"/>
      <c r="D91" s="155"/>
      <c r="E91" s="155"/>
      <c r="F91" s="143">
        <f>F92</f>
        <v>0</v>
      </c>
      <c r="G91" s="143"/>
      <c r="H91" s="143"/>
      <c r="I91" s="143"/>
      <c r="J91" s="143"/>
      <c r="K91" s="143"/>
      <c r="L91" s="143"/>
      <c r="M91" s="143"/>
      <c r="N91" s="143"/>
      <c r="O91" s="143"/>
      <c r="P91" s="143">
        <f t="shared" ref="P91:V91" si="29">P92</f>
        <v>0</v>
      </c>
      <c r="Q91" s="143">
        <f t="shared" si="29"/>
        <v>0</v>
      </c>
      <c r="R91" s="143">
        <f t="shared" si="29"/>
        <v>0</v>
      </c>
      <c r="S91" s="143">
        <f t="shared" si="29"/>
        <v>0</v>
      </c>
      <c r="T91" s="143">
        <f t="shared" si="29"/>
        <v>0</v>
      </c>
      <c r="U91" s="143">
        <f t="shared" si="29"/>
        <v>0</v>
      </c>
      <c r="V91" s="143">
        <f t="shared" si="29"/>
        <v>0</v>
      </c>
      <c r="W91" s="168"/>
      <c r="X91" s="168"/>
      <c r="Y91" s="168"/>
    </row>
    <row r="92" s="128" customFormat="1" ht="30" customHeight="1" spans="1:25">
      <c r="A92" s="146" t="s">
        <v>244</v>
      </c>
      <c r="B92" s="147"/>
      <c r="C92" s="156"/>
      <c r="D92" s="157"/>
      <c r="E92" s="157"/>
      <c r="F92" s="150"/>
      <c r="G92" s="157"/>
      <c r="H92" s="157"/>
      <c r="I92" s="157"/>
      <c r="J92" s="157"/>
      <c r="K92" s="157"/>
      <c r="L92" s="157"/>
      <c r="M92" s="157"/>
      <c r="N92" s="157"/>
      <c r="O92" s="163"/>
      <c r="P92" s="162">
        <f>Q92+V92</f>
        <v>0</v>
      </c>
      <c r="Q92" s="162">
        <f>SUM(R92:U92)</f>
        <v>0</v>
      </c>
      <c r="R92" s="163"/>
      <c r="S92" s="163"/>
      <c r="T92" s="163"/>
      <c r="U92" s="163"/>
      <c r="V92" s="163"/>
      <c r="W92" s="163"/>
      <c r="X92" s="163"/>
      <c r="Y92" s="163"/>
    </row>
    <row r="93" s="127" customFormat="1" ht="30" customHeight="1" spans="1:25">
      <c r="A93" s="138" t="s">
        <v>245</v>
      </c>
      <c r="B93" s="139"/>
      <c r="C93" s="169"/>
      <c r="D93" s="170"/>
      <c r="E93" s="170"/>
      <c r="F93" s="139">
        <f>F94+F151+F164</f>
        <v>58</v>
      </c>
      <c r="G93" s="139"/>
      <c r="H93" s="139"/>
      <c r="I93" s="139"/>
      <c r="J93" s="139"/>
      <c r="K93" s="139"/>
      <c r="L93" s="139"/>
      <c r="M93" s="139"/>
      <c r="N93" s="139"/>
      <c r="O93" s="139"/>
      <c r="P93" s="139">
        <f t="shared" ref="P93:V93" si="30">P94+P151+P164</f>
        <v>2542.17</v>
      </c>
      <c r="Q93" s="139">
        <f t="shared" si="30"/>
        <v>1868.5</v>
      </c>
      <c r="R93" s="139">
        <f t="shared" si="30"/>
        <v>455</v>
      </c>
      <c r="S93" s="139">
        <f t="shared" si="30"/>
        <v>384</v>
      </c>
      <c r="T93" s="139">
        <f t="shared" si="30"/>
        <v>621.5</v>
      </c>
      <c r="U93" s="139">
        <f t="shared" si="30"/>
        <v>408</v>
      </c>
      <c r="V93" s="139">
        <f t="shared" si="30"/>
        <v>673.67</v>
      </c>
      <c r="W93" s="177"/>
      <c r="X93" s="177"/>
      <c r="Y93" s="177"/>
    </row>
    <row r="94" s="123" customFormat="1" ht="30" customHeight="1" spans="1:25">
      <c r="A94" s="142" t="s">
        <v>246</v>
      </c>
      <c r="B94" s="143"/>
      <c r="C94" s="144"/>
      <c r="D94" s="145"/>
      <c r="E94" s="145"/>
      <c r="F94" s="143">
        <f>F95+F106+F145+F146+F149+F150+F145</f>
        <v>50</v>
      </c>
      <c r="G94" s="143"/>
      <c r="H94" s="143"/>
      <c r="I94" s="143"/>
      <c r="J94" s="143"/>
      <c r="K94" s="143"/>
      <c r="L94" s="143"/>
      <c r="M94" s="143"/>
      <c r="N94" s="143"/>
      <c r="O94" s="143"/>
      <c r="P94" s="143">
        <f t="shared" ref="P94:V94" si="31">P95+P106+P145+P146+P149+P150+P145</f>
        <v>2344.17</v>
      </c>
      <c r="Q94" s="143">
        <f t="shared" si="31"/>
        <v>1670.5</v>
      </c>
      <c r="R94" s="143">
        <f t="shared" si="31"/>
        <v>405</v>
      </c>
      <c r="S94" s="143">
        <f t="shared" si="31"/>
        <v>339</v>
      </c>
      <c r="T94" s="143">
        <f t="shared" si="31"/>
        <v>518.5</v>
      </c>
      <c r="U94" s="143">
        <f t="shared" si="31"/>
        <v>408</v>
      </c>
      <c r="V94" s="143">
        <f t="shared" si="31"/>
        <v>673.67</v>
      </c>
      <c r="W94" s="166"/>
      <c r="X94" s="166"/>
      <c r="Y94" s="166"/>
    </row>
    <row r="95" s="130" customFormat="1" ht="30" customHeight="1" spans="1:25">
      <c r="A95" s="146" t="s">
        <v>247</v>
      </c>
      <c r="B95" s="147"/>
      <c r="C95" s="173"/>
      <c r="D95" s="174"/>
      <c r="E95" s="174"/>
      <c r="F95" s="150">
        <f>SUM(F96:F105)</f>
        <v>10</v>
      </c>
      <c r="G95" s="150"/>
      <c r="H95" s="150"/>
      <c r="I95" s="150"/>
      <c r="J95" s="150"/>
      <c r="K95" s="150"/>
      <c r="L95" s="150"/>
      <c r="M95" s="150"/>
      <c r="N95" s="150"/>
      <c r="O95" s="150"/>
      <c r="P95" s="150">
        <f t="shared" ref="P95:V95" si="32">SUM(P96:P105)</f>
        <v>150</v>
      </c>
      <c r="Q95" s="150">
        <f t="shared" si="32"/>
        <v>45</v>
      </c>
      <c r="R95" s="150">
        <f t="shared" si="32"/>
        <v>0</v>
      </c>
      <c r="S95" s="150">
        <f t="shared" si="32"/>
        <v>45</v>
      </c>
      <c r="T95" s="150">
        <f t="shared" si="32"/>
        <v>0</v>
      </c>
      <c r="U95" s="150">
        <f t="shared" si="32"/>
        <v>0</v>
      </c>
      <c r="V95" s="150">
        <f t="shared" si="32"/>
        <v>105</v>
      </c>
      <c r="W95" s="176"/>
      <c r="X95" s="176"/>
      <c r="Y95" s="176"/>
    </row>
    <row r="96" s="125" customFormat="1" ht="187.5" spans="1:25">
      <c r="A96" s="54">
        <v>35</v>
      </c>
      <c r="B96" s="54" t="s">
        <v>626</v>
      </c>
      <c r="C96" s="55" t="s">
        <v>627</v>
      </c>
      <c r="D96" s="63" t="s">
        <v>89</v>
      </c>
      <c r="E96" s="55" t="s">
        <v>628</v>
      </c>
      <c r="F96" s="54">
        <v>1</v>
      </c>
      <c r="G96" s="54" t="s">
        <v>148</v>
      </c>
      <c r="H96" s="54" t="s">
        <v>563</v>
      </c>
      <c r="I96" s="54" t="s">
        <v>94</v>
      </c>
      <c r="J96" s="54" t="s">
        <v>507</v>
      </c>
      <c r="K96" s="54" t="s">
        <v>94</v>
      </c>
      <c r="L96" s="54">
        <v>93</v>
      </c>
      <c r="M96" s="54">
        <v>248</v>
      </c>
      <c r="N96" s="54">
        <v>373</v>
      </c>
      <c r="O96" s="54">
        <v>846</v>
      </c>
      <c r="P96" s="54">
        <f t="shared" ref="P96:P105" si="33">Q96+V96</f>
        <v>15</v>
      </c>
      <c r="Q96" s="54">
        <f>SUM(R96:U96)</f>
        <v>15</v>
      </c>
      <c r="R96" s="54"/>
      <c r="S96" s="54">
        <v>15</v>
      </c>
      <c r="T96" s="54"/>
      <c r="U96" s="54"/>
      <c r="V96" s="54"/>
      <c r="W96" s="54" t="s">
        <v>564</v>
      </c>
      <c r="X96" s="54" t="s">
        <v>121</v>
      </c>
      <c r="Y96" s="55" t="s">
        <v>482</v>
      </c>
    </row>
    <row r="97" s="125" customFormat="1" ht="187.5" spans="1:25">
      <c r="A97" s="54">
        <v>36</v>
      </c>
      <c r="B97" s="54" t="s">
        <v>629</v>
      </c>
      <c r="C97" s="55" t="s">
        <v>627</v>
      </c>
      <c r="D97" s="63" t="s">
        <v>89</v>
      </c>
      <c r="E97" s="55" t="s">
        <v>628</v>
      </c>
      <c r="F97" s="54">
        <v>1</v>
      </c>
      <c r="G97" s="54" t="s">
        <v>100</v>
      </c>
      <c r="H97" s="54" t="s">
        <v>506</v>
      </c>
      <c r="I97" s="54" t="s">
        <v>94</v>
      </c>
      <c r="J97" s="54" t="s">
        <v>507</v>
      </c>
      <c r="K97" s="54" t="s">
        <v>94</v>
      </c>
      <c r="L97" s="54">
        <v>185</v>
      </c>
      <c r="M97" s="54">
        <v>485</v>
      </c>
      <c r="N97" s="54">
        <v>280</v>
      </c>
      <c r="O97" s="54">
        <v>790</v>
      </c>
      <c r="P97" s="54">
        <f t="shared" si="33"/>
        <v>15</v>
      </c>
      <c r="Q97" s="54">
        <f>SUM(R97:U97)</f>
        <v>15</v>
      </c>
      <c r="R97" s="54"/>
      <c r="S97" s="54">
        <v>15</v>
      </c>
      <c r="T97" s="54"/>
      <c r="U97" s="54"/>
      <c r="V97" s="54"/>
      <c r="W97" s="54" t="s">
        <v>508</v>
      </c>
      <c r="X97" s="54" t="s">
        <v>121</v>
      </c>
      <c r="Y97" s="55" t="s">
        <v>482</v>
      </c>
    </row>
    <row r="98" s="125" customFormat="1" ht="187.5" spans="1:25">
      <c r="A98" s="54">
        <v>37</v>
      </c>
      <c r="B98" s="54" t="s">
        <v>630</v>
      </c>
      <c r="C98" s="55" t="s">
        <v>627</v>
      </c>
      <c r="D98" s="63" t="s">
        <v>89</v>
      </c>
      <c r="E98" s="55" t="s">
        <v>628</v>
      </c>
      <c r="F98" s="54">
        <v>1</v>
      </c>
      <c r="G98" s="54" t="s">
        <v>140</v>
      </c>
      <c r="H98" s="54" t="s">
        <v>631</v>
      </c>
      <c r="I98" s="54" t="s">
        <v>94</v>
      </c>
      <c r="J98" s="54" t="s">
        <v>507</v>
      </c>
      <c r="K98" s="54" t="s">
        <v>94</v>
      </c>
      <c r="L98" s="54">
        <v>83</v>
      </c>
      <c r="M98" s="54">
        <v>212</v>
      </c>
      <c r="N98" s="54">
        <v>279</v>
      </c>
      <c r="O98" s="54">
        <v>624</v>
      </c>
      <c r="P98" s="54">
        <f t="shared" si="33"/>
        <v>15</v>
      </c>
      <c r="Q98" s="54">
        <f>SUM(R98:U98)</f>
        <v>15</v>
      </c>
      <c r="R98" s="54"/>
      <c r="S98" s="54">
        <v>15</v>
      </c>
      <c r="T98" s="54"/>
      <c r="U98" s="54"/>
      <c r="V98" s="54"/>
      <c r="W98" s="54" t="s">
        <v>632</v>
      </c>
      <c r="X98" s="54" t="s">
        <v>121</v>
      </c>
      <c r="Y98" s="55" t="s">
        <v>482</v>
      </c>
    </row>
    <row r="99" s="131" customFormat="1" ht="187.5" spans="1:25">
      <c r="A99" s="54">
        <v>38</v>
      </c>
      <c r="B99" s="54" t="s">
        <v>633</v>
      </c>
      <c r="C99" s="55" t="s">
        <v>627</v>
      </c>
      <c r="D99" s="54" t="s">
        <v>89</v>
      </c>
      <c r="E99" s="55" t="s">
        <v>634</v>
      </c>
      <c r="F99" s="54">
        <v>1</v>
      </c>
      <c r="G99" s="54" t="s">
        <v>127</v>
      </c>
      <c r="H99" s="54" t="s">
        <v>182</v>
      </c>
      <c r="I99" s="54" t="s">
        <v>94</v>
      </c>
      <c r="J99" s="54" t="s">
        <v>94</v>
      </c>
      <c r="K99" s="54" t="s">
        <v>94</v>
      </c>
      <c r="L99" s="54">
        <v>93</v>
      </c>
      <c r="M99" s="54">
        <v>248</v>
      </c>
      <c r="N99" s="54">
        <v>373</v>
      </c>
      <c r="O99" s="54">
        <v>846</v>
      </c>
      <c r="P99" s="56">
        <f t="shared" si="33"/>
        <v>15</v>
      </c>
      <c r="Q99" s="56">
        <f t="shared" ref="Q99:Q105" si="34">SUBTOTAL(9,R99:U99)</f>
        <v>0</v>
      </c>
      <c r="R99" s="86"/>
      <c r="S99" s="86"/>
      <c r="T99" s="86"/>
      <c r="U99" s="86"/>
      <c r="V99" s="86">
        <v>15</v>
      </c>
      <c r="W99" s="54" t="s">
        <v>635</v>
      </c>
      <c r="X99" s="54" t="s">
        <v>636</v>
      </c>
      <c r="Y99" s="55" t="s">
        <v>482</v>
      </c>
    </row>
    <row r="100" s="131" customFormat="1" ht="187.5" spans="1:25">
      <c r="A100" s="54">
        <v>39</v>
      </c>
      <c r="B100" s="54" t="s">
        <v>637</v>
      </c>
      <c r="C100" s="55" t="s">
        <v>627</v>
      </c>
      <c r="D100" s="63" t="s">
        <v>89</v>
      </c>
      <c r="E100" s="55" t="s">
        <v>634</v>
      </c>
      <c r="F100" s="54">
        <v>1</v>
      </c>
      <c r="G100" s="54" t="s">
        <v>127</v>
      </c>
      <c r="H100" s="54" t="s">
        <v>638</v>
      </c>
      <c r="I100" s="54" t="s">
        <v>94</v>
      </c>
      <c r="J100" s="54" t="s">
        <v>94</v>
      </c>
      <c r="K100" s="54" t="s">
        <v>94</v>
      </c>
      <c r="L100" s="54">
        <v>185</v>
      </c>
      <c r="M100" s="54">
        <v>485</v>
      </c>
      <c r="N100" s="54">
        <v>280</v>
      </c>
      <c r="O100" s="54">
        <v>790</v>
      </c>
      <c r="P100" s="56">
        <f t="shared" si="33"/>
        <v>15</v>
      </c>
      <c r="Q100" s="56">
        <f t="shared" si="34"/>
        <v>0</v>
      </c>
      <c r="R100" s="86"/>
      <c r="S100" s="86"/>
      <c r="T100" s="86"/>
      <c r="U100" s="86"/>
      <c r="V100" s="86">
        <v>15</v>
      </c>
      <c r="W100" s="54" t="s">
        <v>639</v>
      </c>
      <c r="X100" s="54" t="s">
        <v>636</v>
      </c>
      <c r="Y100" s="55" t="s">
        <v>482</v>
      </c>
    </row>
    <row r="101" s="131" customFormat="1" ht="187.5" spans="1:25">
      <c r="A101" s="54">
        <v>40</v>
      </c>
      <c r="B101" s="54" t="s">
        <v>640</v>
      </c>
      <c r="C101" s="55" t="s">
        <v>627</v>
      </c>
      <c r="D101" s="54" t="s">
        <v>89</v>
      </c>
      <c r="E101" s="55" t="s">
        <v>634</v>
      </c>
      <c r="F101" s="54">
        <v>1</v>
      </c>
      <c r="G101" s="54" t="s">
        <v>127</v>
      </c>
      <c r="H101" s="54" t="s">
        <v>641</v>
      </c>
      <c r="I101" s="54" t="s">
        <v>94</v>
      </c>
      <c r="J101" s="54" t="s">
        <v>94</v>
      </c>
      <c r="K101" s="54" t="s">
        <v>94</v>
      </c>
      <c r="L101" s="54">
        <v>83</v>
      </c>
      <c r="M101" s="54">
        <v>212</v>
      </c>
      <c r="N101" s="54">
        <v>279</v>
      </c>
      <c r="O101" s="54">
        <v>624</v>
      </c>
      <c r="P101" s="56">
        <f t="shared" si="33"/>
        <v>15</v>
      </c>
      <c r="Q101" s="56">
        <f t="shared" si="34"/>
        <v>0</v>
      </c>
      <c r="R101" s="86"/>
      <c r="S101" s="86"/>
      <c r="T101" s="86"/>
      <c r="U101" s="86"/>
      <c r="V101" s="86">
        <v>15</v>
      </c>
      <c r="W101" s="54" t="s">
        <v>642</v>
      </c>
      <c r="X101" s="54" t="s">
        <v>636</v>
      </c>
      <c r="Y101" s="55" t="s">
        <v>482</v>
      </c>
    </row>
    <row r="102" s="131" customFormat="1" ht="187.5" spans="1:25">
      <c r="A102" s="54">
        <v>41</v>
      </c>
      <c r="B102" s="54" t="s">
        <v>643</v>
      </c>
      <c r="C102" s="55" t="s">
        <v>627</v>
      </c>
      <c r="D102" s="54" t="s">
        <v>89</v>
      </c>
      <c r="E102" s="55" t="s">
        <v>634</v>
      </c>
      <c r="F102" s="54">
        <v>1</v>
      </c>
      <c r="G102" s="54" t="s">
        <v>127</v>
      </c>
      <c r="H102" s="54" t="s">
        <v>644</v>
      </c>
      <c r="I102" s="54" t="s">
        <v>94</v>
      </c>
      <c r="J102" s="54" t="s">
        <v>94</v>
      </c>
      <c r="K102" s="54" t="s">
        <v>94</v>
      </c>
      <c r="L102" s="54">
        <v>93</v>
      </c>
      <c r="M102" s="54">
        <v>248</v>
      </c>
      <c r="N102" s="54">
        <v>373</v>
      </c>
      <c r="O102" s="54">
        <v>846</v>
      </c>
      <c r="P102" s="56">
        <f t="shared" si="33"/>
        <v>15</v>
      </c>
      <c r="Q102" s="56">
        <f t="shared" si="34"/>
        <v>0</v>
      </c>
      <c r="R102" s="86"/>
      <c r="S102" s="86"/>
      <c r="T102" s="86"/>
      <c r="U102" s="86"/>
      <c r="V102" s="86">
        <v>15</v>
      </c>
      <c r="W102" s="54" t="s">
        <v>645</v>
      </c>
      <c r="X102" s="54" t="s">
        <v>636</v>
      </c>
      <c r="Y102" s="55" t="s">
        <v>482</v>
      </c>
    </row>
    <row r="103" s="131" customFormat="1" ht="187.5" spans="1:25">
      <c r="A103" s="54">
        <v>42</v>
      </c>
      <c r="B103" s="54" t="s">
        <v>646</v>
      </c>
      <c r="C103" s="55" t="s">
        <v>627</v>
      </c>
      <c r="D103" s="63" t="s">
        <v>89</v>
      </c>
      <c r="E103" s="55" t="s">
        <v>634</v>
      </c>
      <c r="F103" s="54">
        <v>1</v>
      </c>
      <c r="G103" s="54" t="s">
        <v>323</v>
      </c>
      <c r="H103" s="54" t="s">
        <v>647</v>
      </c>
      <c r="I103" s="54" t="s">
        <v>94</v>
      </c>
      <c r="J103" s="54" t="s">
        <v>94</v>
      </c>
      <c r="K103" s="54" t="s">
        <v>94</v>
      </c>
      <c r="L103" s="54">
        <v>185</v>
      </c>
      <c r="M103" s="54">
        <v>485</v>
      </c>
      <c r="N103" s="54">
        <v>280</v>
      </c>
      <c r="O103" s="54">
        <v>790</v>
      </c>
      <c r="P103" s="56">
        <f t="shared" si="33"/>
        <v>15</v>
      </c>
      <c r="Q103" s="56">
        <f t="shared" si="34"/>
        <v>0</v>
      </c>
      <c r="R103" s="86"/>
      <c r="S103" s="86"/>
      <c r="T103" s="86"/>
      <c r="U103" s="86"/>
      <c r="V103" s="86">
        <v>15</v>
      </c>
      <c r="W103" s="54" t="s">
        <v>648</v>
      </c>
      <c r="X103" s="54" t="s">
        <v>636</v>
      </c>
      <c r="Y103" s="55" t="s">
        <v>482</v>
      </c>
    </row>
    <row r="104" s="131" customFormat="1" ht="187.5" spans="1:25">
      <c r="A104" s="54">
        <v>43</v>
      </c>
      <c r="B104" s="54" t="s">
        <v>649</v>
      </c>
      <c r="C104" s="55" t="s">
        <v>627</v>
      </c>
      <c r="D104" s="54" t="s">
        <v>89</v>
      </c>
      <c r="E104" s="55" t="s">
        <v>634</v>
      </c>
      <c r="F104" s="54">
        <v>1</v>
      </c>
      <c r="G104" s="54" t="s">
        <v>114</v>
      </c>
      <c r="H104" s="54" t="s">
        <v>650</v>
      </c>
      <c r="I104" s="54" t="s">
        <v>94</v>
      </c>
      <c r="J104" s="54" t="s">
        <v>94</v>
      </c>
      <c r="K104" s="54" t="s">
        <v>94</v>
      </c>
      <c r="L104" s="54">
        <v>83</v>
      </c>
      <c r="M104" s="54">
        <v>212</v>
      </c>
      <c r="N104" s="54">
        <v>279</v>
      </c>
      <c r="O104" s="54">
        <v>624</v>
      </c>
      <c r="P104" s="56">
        <f t="shared" si="33"/>
        <v>15</v>
      </c>
      <c r="Q104" s="56">
        <f t="shared" si="34"/>
        <v>0</v>
      </c>
      <c r="R104" s="86"/>
      <c r="S104" s="86"/>
      <c r="T104" s="86"/>
      <c r="U104" s="86"/>
      <c r="V104" s="86">
        <v>15</v>
      </c>
      <c r="W104" s="54" t="s">
        <v>651</v>
      </c>
      <c r="X104" s="54" t="s">
        <v>636</v>
      </c>
      <c r="Y104" s="55" t="s">
        <v>482</v>
      </c>
    </row>
    <row r="105" s="131" customFormat="1" ht="187.5" spans="1:25">
      <c r="A105" s="54">
        <v>44</v>
      </c>
      <c r="B105" s="54" t="s">
        <v>652</v>
      </c>
      <c r="C105" s="55" t="s">
        <v>627</v>
      </c>
      <c r="D105" s="54" t="s">
        <v>89</v>
      </c>
      <c r="E105" s="55" t="s">
        <v>634</v>
      </c>
      <c r="F105" s="54">
        <v>1</v>
      </c>
      <c r="G105" s="54" t="s">
        <v>512</v>
      </c>
      <c r="H105" s="54" t="s">
        <v>653</v>
      </c>
      <c r="I105" s="54" t="s">
        <v>94</v>
      </c>
      <c r="J105" s="54" t="s">
        <v>94</v>
      </c>
      <c r="K105" s="54" t="s">
        <v>94</v>
      </c>
      <c r="L105" s="54">
        <v>83</v>
      </c>
      <c r="M105" s="54">
        <v>212</v>
      </c>
      <c r="N105" s="54">
        <v>279</v>
      </c>
      <c r="O105" s="54">
        <v>624</v>
      </c>
      <c r="P105" s="56">
        <f t="shared" si="33"/>
        <v>15</v>
      </c>
      <c r="Q105" s="56">
        <f t="shared" si="34"/>
        <v>0</v>
      </c>
      <c r="R105" s="86"/>
      <c r="S105" s="86"/>
      <c r="T105" s="86"/>
      <c r="U105" s="86"/>
      <c r="V105" s="86">
        <v>15</v>
      </c>
      <c r="W105" s="54" t="s">
        <v>654</v>
      </c>
      <c r="X105" s="54" t="s">
        <v>636</v>
      </c>
      <c r="Y105" s="55" t="s">
        <v>482</v>
      </c>
    </row>
    <row r="106" s="130" customFormat="1" ht="30" customHeight="1" spans="1:25">
      <c r="A106" s="146" t="s">
        <v>248</v>
      </c>
      <c r="B106" s="147"/>
      <c r="C106" s="173"/>
      <c r="D106" s="174"/>
      <c r="E106" s="174"/>
      <c r="F106" s="150">
        <f>SUM(F107:F144)</f>
        <v>38</v>
      </c>
      <c r="G106" s="150"/>
      <c r="H106" s="150"/>
      <c r="I106" s="150"/>
      <c r="J106" s="150"/>
      <c r="K106" s="150"/>
      <c r="L106" s="150"/>
      <c r="M106" s="150"/>
      <c r="N106" s="150"/>
      <c r="O106" s="150"/>
      <c r="P106" s="150">
        <f t="shared" ref="P106:V106" si="35">SUM(P107:P144)</f>
        <v>2019.17</v>
      </c>
      <c r="Q106" s="150">
        <f t="shared" si="35"/>
        <v>1450.5</v>
      </c>
      <c r="R106" s="150">
        <f t="shared" si="35"/>
        <v>405</v>
      </c>
      <c r="S106" s="150">
        <f t="shared" si="35"/>
        <v>294</v>
      </c>
      <c r="T106" s="150">
        <f t="shared" si="35"/>
        <v>343.5</v>
      </c>
      <c r="U106" s="150">
        <f t="shared" si="35"/>
        <v>408</v>
      </c>
      <c r="V106" s="150">
        <f t="shared" si="35"/>
        <v>568.67</v>
      </c>
      <c r="W106" s="176"/>
      <c r="X106" s="176"/>
      <c r="Y106" s="176"/>
    </row>
    <row r="107" s="125" customFormat="1" ht="75" spans="1:25">
      <c r="A107" s="54">
        <v>45</v>
      </c>
      <c r="B107" s="54" t="s">
        <v>655</v>
      </c>
      <c r="C107" s="55" t="s">
        <v>656</v>
      </c>
      <c r="D107" s="63" t="s">
        <v>89</v>
      </c>
      <c r="E107" s="55" t="s">
        <v>657</v>
      </c>
      <c r="F107" s="54">
        <v>1</v>
      </c>
      <c r="G107" s="54" t="s">
        <v>148</v>
      </c>
      <c r="H107" s="54" t="s">
        <v>563</v>
      </c>
      <c r="I107" s="54" t="s">
        <v>94</v>
      </c>
      <c r="J107" s="54" t="s">
        <v>507</v>
      </c>
      <c r="K107" s="54" t="s">
        <v>94</v>
      </c>
      <c r="L107" s="54">
        <v>20</v>
      </c>
      <c r="M107" s="54">
        <v>52</v>
      </c>
      <c r="N107" s="54">
        <v>68</v>
      </c>
      <c r="O107" s="54">
        <v>176</v>
      </c>
      <c r="P107" s="54">
        <f t="shared" ref="P106:P158" si="36">Q107+V107</f>
        <v>15</v>
      </c>
      <c r="Q107" s="54">
        <f t="shared" ref="Q106:Q158" si="37">SUM(R107:U107)</f>
        <v>15</v>
      </c>
      <c r="R107" s="54"/>
      <c r="S107" s="54"/>
      <c r="T107" s="54">
        <v>15</v>
      </c>
      <c r="U107" s="54"/>
      <c r="V107" s="54"/>
      <c r="W107" s="54" t="s">
        <v>564</v>
      </c>
      <c r="X107" s="54" t="s">
        <v>121</v>
      </c>
      <c r="Y107" s="59" t="s">
        <v>470</v>
      </c>
    </row>
    <row r="108" s="125" customFormat="1" ht="75" spans="1:25">
      <c r="A108" s="54">
        <v>46</v>
      </c>
      <c r="B108" s="54" t="s">
        <v>658</v>
      </c>
      <c r="C108" s="55" t="s">
        <v>659</v>
      </c>
      <c r="D108" s="63" t="s">
        <v>660</v>
      </c>
      <c r="E108" s="55" t="s">
        <v>661</v>
      </c>
      <c r="F108" s="54">
        <v>1</v>
      </c>
      <c r="G108" s="54" t="s">
        <v>512</v>
      </c>
      <c r="H108" s="54" t="s">
        <v>662</v>
      </c>
      <c r="I108" s="54" t="s">
        <v>93</v>
      </c>
      <c r="J108" s="54" t="s">
        <v>94</v>
      </c>
      <c r="K108" s="54" t="s">
        <v>94</v>
      </c>
      <c r="L108" s="54">
        <v>51</v>
      </c>
      <c r="M108" s="54">
        <v>132</v>
      </c>
      <c r="N108" s="54">
        <v>120</v>
      </c>
      <c r="O108" s="54">
        <v>286</v>
      </c>
      <c r="P108" s="54">
        <f t="shared" si="36"/>
        <v>25</v>
      </c>
      <c r="Q108" s="54">
        <f t="shared" si="37"/>
        <v>25</v>
      </c>
      <c r="R108" s="54"/>
      <c r="S108" s="54">
        <v>25</v>
      </c>
      <c r="T108" s="54"/>
      <c r="U108" s="54"/>
      <c r="V108" s="54"/>
      <c r="W108" s="54" t="s">
        <v>663</v>
      </c>
      <c r="X108" s="54" t="s">
        <v>121</v>
      </c>
      <c r="Y108" s="59" t="s">
        <v>470</v>
      </c>
    </row>
    <row r="109" s="125" customFormat="1" ht="75" spans="1:25">
      <c r="A109" s="54">
        <v>47</v>
      </c>
      <c r="B109" s="54" t="s">
        <v>664</v>
      </c>
      <c r="C109" s="55" t="s">
        <v>665</v>
      </c>
      <c r="D109" s="63" t="s">
        <v>89</v>
      </c>
      <c r="E109" s="55" t="s">
        <v>666</v>
      </c>
      <c r="F109" s="54">
        <v>1</v>
      </c>
      <c r="G109" s="54" t="s">
        <v>127</v>
      </c>
      <c r="H109" s="54" t="s">
        <v>667</v>
      </c>
      <c r="I109" s="54" t="s">
        <v>93</v>
      </c>
      <c r="J109" s="54" t="s">
        <v>94</v>
      </c>
      <c r="K109" s="54" t="s">
        <v>94</v>
      </c>
      <c r="L109" s="54">
        <v>13</v>
      </c>
      <c r="M109" s="54">
        <v>35</v>
      </c>
      <c r="N109" s="54">
        <v>45</v>
      </c>
      <c r="O109" s="54">
        <v>128</v>
      </c>
      <c r="P109" s="54">
        <f t="shared" si="36"/>
        <v>22</v>
      </c>
      <c r="Q109" s="54">
        <f t="shared" si="37"/>
        <v>22</v>
      </c>
      <c r="R109" s="54"/>
      <c r="S109" s="54"/>
      <c r="T109" s="54">
        <v>22</v>
      </c>
      <c r="U109" s="54"/>
      <c r="V109" s="54"/>
      <c r="W109" s="54" t="s">
        <v>668</v>
      </c>
      <c r="X109" s="54" t="s">
        <v>121</v>
      </c>
      <c r="Y109" s="59" t="s">
        <v>470</v>
      </c>
    </row>
    <row r="110" s="125" customFormat="1" ht="56.25" spans="1:25">
      <c r="A110" s="54">
        <v>48</v>
      </c>
      <c r="B110" s="54" t="s">
        <v>669</v>
      </c>
      <c r="C110" s="55" t="s">
        <v>670</v>
      </c>
      <c r="D110" s="63" t="s">
        <v>89</v>
      </c>
      <c r="E110" s="55" t="s">
        <v>671</v>
      </c>
      <c r="F110" s="54">
        <v>1</v>
      </c>
      <c r="G110" s="54" t="s">
        <v>323</v>
      </c>
      <c r="H110" s="54" t="s">
        <v>672</v>
      </c>
      <c r="I110" s="54" t="s">
        <v>93</v>
      </c>
      <c r="J110" s="54" t="s">
        <v>94</v>
      </c>
      <c r="K110" s="54" t="s">
        <v>94</v>
      </c>
      <c r="L110" s="54">
        <v>26</v>
      </c>
      <c r="M110" s="54">
        <v>72</v>
      </c>
      <c r="N110" s="54">
        <v>82</v>
      </c>
      <c r="O110" s="54">
        <v>205</v>
      </c>
      <c r="P110" s="54">
        <f t="shared" si="36"/>
        <v>36</v>
      </c>
      <c r="Q110" s="54">
        <f t="shared" si="37"/>
        <v>36</v>
      </c>
      <c r="R110" s="54">
        <v>36</v>
      </c>
      <c r="S110" s="54"/>
      <c r="T110" s="54"/>
      <c r="U110" s="54"/>
      <c r="V110" s="54"/>
      <c r="W110" s="54" t="s">
        <v>323</v>
      </c>
      <c r="X110" s="54" t="s">
        <v>121</v>
      </c>
      <c r="Y110" s="59" t="s">
        <v>470</v>
      </c>
    </row>
    <row r="111" s="125" customFormat="1" ht="75" spans="1:25">
      <c r="A111" s="54">
        <v>49</v>
      </c>
      <c r="B111" s="54" t="s">
        <v>673</v>
      </c>
      <c r="C111" s="55" t="s">
        <v>674</v>
      </c>
      <c r="D111" s="63" t="s">
        <v>660</v>
      </c>
      <c r="E111" s="55" t="s">
        <v>675</v>
      </c>
      <c r="F111" s="54">
        <v>1</v>
      </c>
      <c r="G111" s="54" t="s">
        <v>166</v>
      </c>
      <c r="H111" s="54" t="s">
        <v>676</v>
      </c>
      <c r="I111" s="54" t="s">
        <v>94</v>
      </c>
      <c r="J111" s="54" t="s">
        <v>94</v>
      </c>
      <c r="K111" s="54" t="s">
        <v>94</v>
      </c>
      <c r="L111" s="54">
        <v>13</v>
      </c>
      <c r="M111" s="54">
        <v>32</v>
      </c>
      <c r="N111" s="54">
        <v>42</v>
      </c>
      <c r="O111" s="54">
        <v>98</v>
      </c>
      <c r="P111" s="54">
        <f t="shared" si="36"/>
        <v>72</v>
      </c>
      <c r="Q111" s="54">
        <f t="shared" si="37"/>
        <v>72</v>
      </c>
      <c r="R111" s="54"/>
      <c r="S111" s="54">
        <v>72</v>
      </c>
      <c r="T111" s="54"/>
      <c r="U111" s="54"/>
      <c r="V111" s="54"/>
      <c r="W111" s="54" t="s">
        <v>677</v>
      </c>
      <c r="X111" s="54" t="s">
        <v>121</v>
      </c>
      <c r="Y111" s="59" t="s">
        <v>470</v>
      </c>
    </row>
    <row r="112" s="125" customFormat="1" ht="93.75" spans="1:25">
      <c r="A112" s="54">
        <v>50</v>
      </c>
      <c r="B112" s="54" t="s">
        <v>678</v>
      </c>
      <c r="C112" s="55" t="s">
        <v>679</v>
      </c>
      <c r="D112" s="63" t="s">
        <v>660</v>
      </c>
      <c r="E112" s="107" t="s">
        <v>680</v>
      </c>
      <c r="F112" s="54">
        <v>1</v>
      </c>
      <c r="G112" s="54" t="s">
        <v>166</v>
      </c>
      <c r="H112" s="54" t="s">
        <v>681</v>
      </c>
      <c r="I112" s="54" t="s">
        <v>94</v>
      </c>
      <c r="J112" s="54" t="s">
        <v>94</v>
      </c>
      <c r="K112" s="54" t="s">
        <v>94</v>
      </c>
      <c r="L112" s="54">
        <v>11</v>
      </c>
      <c r="M112" s="54">
        <v>23</v>
      </c>
      <c r="N112" s="54">
        <v>42</v>
      </c>
      <c r="O112" s="54">
        <v>96</v>
      </c>
      <c r="P112" s="54">
        <f t="shared" si="36"/>
        <v>65</v>
      </c>
      <c r="Q112" s="54">
        <f t="shared" si="37"/>
        <v>65</v>
      </c>
      <c r="R112" s="54"/>
      <c r="S112" s="54">
        <v>65</v>
      </c>
      <c r="T112" s="54"/>
      <c r="U112" s="54"/>
      <c r="V112" s="54"/>
      <c r="W112" s="54" t="s">
        <v>682</v>
      </c>
      <c r="X112" s="54" t="s">
        <v>121</v>
      </c>
      <c r="Y112" s="59" t="s">
        <v>470</v>
      </c>
    </row>
    <row r="113" s="125" customFormat="1" ht="93.75" spans="1:25">
      <c r="A113" s="54">
        <v>51</v>
      </c>
      <c r="B113" s="54" t="s">
        <v>683</v>
      </c>
      <c r="C113" s="55" t="s">
        <v>684</v>
      </c>
      <c r="D113" s="63" t="s">
        <v>89</v>
      </c>
      <c r="E113" s="55" t="s">
        <v>685</v>
      </c>
      <c r="F113" s="54">
        <v>1</v>
      </c>
      <c r="G113" s="54" t="s">
        <v>100</v>
      </c>
      <c r="H113" s="54" t="s">
        <v>506</v>
      </c>
      <c r="I113" s="54" t="s">
        <v>94</v>
      </c>
      <c r="J113" s="54" t="s">
        <v>507</v>
      </c>
      <c r="K113" s="54" t="s">
        <v>94</v>
      </c>
      <c r="L113" s="54">
        <v>128</v>
      </c>
      <c r="M113" s="54">
        <v>428</v>
      </c>
      <c r="N113" s="54">
        <v>346</v>
      </c>
      <c r="O113" s="54">
        <v>998</v>
      </c>
      <c r="P113" s="54">
        <f t="shared" si="36"/>
        <v>19</v>
      </c>
      <c r="Q113" s="54">
        <f t="shared" si="37"/>
        <v>19</v>
      </c>
      <c r="R113" s="54"/>
      <c r="S113" s="54"/>
      <c r="T113" s="54">
        <v>19</v>
      </c>
      <c r="U113" s="54"/>
      <c r="V113" s="54"/>
      <c r="W113" s="54" t="s">
        <v>508</v>
      </c>
      <c r="X113" s="54" t="s">
        <v>121</v>
      </c>
      <c r="Y113" s="59" t="s">
        <v>470</v>
      </c>
    </row>
    <row r="114" s="125" customFormat="1" ht="93.75" spans="1:25">
      <c r="A114" s="54">
        <v>52</v>
      </c>
      <c r="B114" s="54" t="s">
        <v>686</v>
      </c>
      <c r="C114" s="60" t="s">
        <v>687</v>
      </c>
      <c r="D114" s="63" t="s">
        <v>89</v>
      </c>
      <c r="E114" s="55" t="s">
        <v>688</v>
      </c>
      <c r="F114" s="54">
        <v>1</v>
      </c>
      <c r="G114" s="54" t="s">
        <v>100</v>
      </c>
      <c r="H114" s="54" t="s">
        <v>315</v>
      </c>
      <c r="I114" s="54" t="s">
        <v>94</v>
      </c>
      <c r="J114" s="54" t="s">
        <v>94</v>
      </c>
      <c r="K114" s="54" t="s">
        <v>94</v>
      </c>
      <c r="L114" s="54">
        <v>31</v>
      </c>
      <c r="M114" s="54">
        <v>78</v>
      </c>
      <c r="N114" s="54">
        <v>125</v>
      </c>
      <c r="O114" s="54">
        <v>314</v>
      </c>
      <c r="P114" s="54">
        <f t="shared" si="36"/>
        <v>12</v>
      </c>
      <c r="Q114" s="54">
        <f t="shared" si="37"/>
        <v>12</v>
      </c>
      <c r="R114" s="54">
        <v>12</v>
      </c>
      <c r="S114" s="54"/>
      <c r="T114" s="54"/>
      <c r="U114" s="54"/>
      <c r="V114" s="54"/>
      <c r="W114" s="54" t="s">
        <v>469</v>
      </c>
      <c r="X114" s="54" t="s">
        <v>121</v>
      </c>
      <c r="Y114" s="59" t="s">
        <v>470</v>
      </c>
    </row>
    <row r="115" s="125" customFormat="1" ht="56.25" spans="1:25">
      <c r="A115" s="54">
        <v>53</v>
      </c>
      <c r="B115" s="54" t="s">
        <v>689</v>
      </c>
      <c r="C115" s="55" t="s">
        <v>690</v>
      </c>
      <c r="D115" s="63" t="s">
        <v>89</v>
      </c>
      <c r="E115" s="59" t="s">
        <v>691</v>
      </c>
      <c r="F115" s="54">
        <v>1</v>
      </c>
      <c r="G115" s="54" t="s">
        <v>393</v>
      </c>
      <c r="H115" s="54" t="s">
        <v>692</v>
      </c>
      <c r="I115" s="54" t="s">
        <v>94</v>
      </c>
      <c r="J115" s="54" t="s">
        <v>94</v>
      </c>
      <c r="K115" s="54" t="s">
        <v>94</v>
      </c>
      <c r="L115" s="54">
        <v>46</v>
      </c>
      <c r="M115" s="54">
        <v>103</v>
      </c>
      <c r="N115" s="54">
        <v>185</v>
      </c>
      <c r="O115" s="54">
        <v>312</v>
      </c>
      <c r="P115" s="54">
        <f t="shared" si="36"/>
        <v>22</v>
      </c>
      <c r="Q115" s="54">
        <f t="shared" si="37"/>
        <v>22</v>
      </c>
      <c r="R115" s="54"/>
      <c r="S115" s="54"/>
      <c r="T115" s="54">
        <v>22</v>
      </c>
      <c r="U115" s="54"/>
      <c r="V115" s="54"/>
      <c r="W115" s="54" t="s">
        <v>693</v>
      </c>
      <c r="X115" s="54" t="s">
        <v>121</v>
      </c>
      <c r="Y115" s="59" t="s">
        <v>470</v>
      </c>
    </row>
    <row r="116" s="125" customFormat="1" ht="75" spans="1:25">
      <c r="A116" s="54">
        <v>54</v>
      </c>
      <c r="B116" s="54" t="s">
        <v>694</v>
      </c>
      <c r="C116" s="55" t="s">
        <v>695</v>
      </c>
      <c r="D116" s="63" t="s">
        <v>660</v>
      </c>
      <c r="E116" s="55" t="s">
        <v>696</v>
      </c>
      <c r="F116" s="54">
        <v>1</v>
      </c>
      <c r="G116" s="54" t="s">
        <v>201</v>
      </c>
      <c r="H116" s="54" t="s">
        <v>697</v>
      </c>
      <c r="I116" s="54" t="s">
        <v>93</v>
      </c>
      <c r="J116" s="54" t="s">
        <v>94</v>
      </c>
      <c r="K116" s="54" t="s">
        <v>94</v>
      </c>
      <c r="L116" s="54">
        <v>12</v>
      </c>
      <c r="M116" s="54">
        <v>26</v>
      </c>
      <c r="N116" s="54">
        <v>36</v>
      </c>
      <c r="O116" s="54">
        <v>72</v>
      </c>
      <c r="P116" s="54">
        <f t="shared" si="36"/>
        <v>22</v>
      </c>
      <c r="Q116" s="54">
        <f t="shared" si="37"/>
        <v>22</v>
      </c>
      <c r="R116" s="54"/>
      <c r="S116" s="54">
        <v>22</v>
      </c>
      <c r="T116" s="54"/>
      <c r="U116" s="54"/>
      <c r="V116" s="54"/>
      <c r="W116" s="54" t="s">
        <v>698</v>
      </c>
      <c r="X116" s="54" t="s">
        <v>121</v>
      </c>
      <c r="Y116" s="59" t="s">
        <v>470</v>
      </c>
    </row>
    <row r="117" s="125" customFormat="1" ht="56.25" spans="1:25">
      <c r="A117" s="54">
        <v>55</v>
      </c>
      <c r="B117" s="54" t="s">
        <v>699</v>
      </c>
      <c r="C117" s="55" t="s">
        <v>700</v>
      </c>
      <c r="D117" s="63" t="s">
        <v>660</v>
      </c>
      <c r="E117" s="55" t="s">
        <v>701</v>
      </c>
      <c r="F117" s="54">
        <v>1</v>
      </c>
      <c r="G117" s="54" t="s">
        <v>140</v>
      </c>
      <c r="H117" s="54" t="s">
        <v>702</v>
      </c>
      <c r="I117" s="54" t="s">
        <v>94</v>
      </c>
      <c r="J117" s="54" t="s">
        <v>94</v>
      </c>
      <c r="K117" s="54" t="s">
        <v>94</v>
      </c>
      <c r="L117" s="54">
        <v>27</v>
      </c>
      <c r="M117" s="54">
        <v>86</v>
      </c>
      <c r="N117" s="54">
        <v>59</v>
      </c>
      <c r="O117" s="54">
        <v>176</v>
      </c>
      <c r="P117" s="54">
        <f t="shared" si="36"/>
        <v>32</v>
      </c>
      <c r="Q117" s="54">
        <f t="shared" si="37"/>
        <v>32</v>
      </c>
      <c r="R117" s="54"/>
      <c r="S117" s="54">
        <v>32</v>
      </c>
      <c r="T117" s="54"/>
      <c r="U117" s="54"/>
      <c r="V117" s="54"/>
      <c r="W117" s="54" t="s">
        <v>703</v>
      </c>
      <c r="X117" s="54" t="s">
        <v>121</v>
      </c>
      <c r="Y117" s="59" t="s">
        <v>470</v>
      </c>
    </row>
    <row r="118" s="125" customFormat="1" ht="75" spans="1:25">
      <c r="A118" s="54">
        <v>56</v>
      </c>
      <c r="B118" s="54" t="s">
        <v>704</v>
      </c>
      <c r="C118" s="55" t="s">
        <v>705</v>
      </c>
      <c r="D118" s="63" t="s">
        <v>89</v>
      </c>
      <c r="E118" s="55" t="s">
        <v>706</v>
      </c>
      <c r="F118" s="54">
        <v>1</v>
      </c>
      <c r="G118" s="54" t="s">
        <v>140</v>
      </c>
      <c r="H118" s="54" t="s">
        <v>631</v>
      </c>
      <c r="I118" s="54" t="s">
        <v>94</v>
      </c>
      <c r="J118" s="54" t="s">
        <v>507</v>
      </c>
      <c r="K118" s="54" t="s">
        <v>94</v>
      </c>
      <c r="L118" s="54">
        <v>82</v>
      </c>
      <c r="M118" s="54">
        <v>214</v>
      </c>
      <c r="N118" s="54">
        <v>279</v>
      </c>
      <c r="O118" s="54">
        <v>636</v>
      </c>
      <c r="P118" s="54">
        <f t="shared" si="36"/>
        <v>55</v>
      </c>
      <c r="Q118" s="54">
        <f t="shared" si="37"/>
        <v>55</v>
      </c>
      <c r="R118" s="54"/>
      <c r="S118" s="54">
        <v>55</v>
      </c>
      <c r="T118" s="54"/>
      <c r="U118" s="54"/>
      <c r="V118" s="54"/>
      <c r="W118" s="54" t="s">
        <v>632</v>
      </c>
      <c r="X118" s="54" t="s">
        <v>121</v>
      </c>
      <c r="Y118" s="59" t="s">
        <v>470</v>
      </c>
    </row>
    <row r="119" s="125" customFormat="1" ht="56.25" spans="1:25">
      <c r="A119" s="54">
        <v>57</v>
      </c>
      <c r="B119" s="54" t="s">
        <v>707</v>
      </c>
      <c r="C119" s="55" t="s">
        <v>708</v>
      </c>
      <c r="D119" s="63" t="s">
        <v>89</v>
      </c>
      <c r="E119" s="55" t="s">
        <v>709</v>
      </c>
      <c r="F119" s="54">
        <v>1</v>
      </c>
      <c r="G119" s="54" t="s">
        <v>140</v>
      </c>
      <c r="H119" s="54" t="s">
        <v>710</v>
      </c>
      <c r="I119" s="54" t="s">
        <v>94</v>
      </c>
      <c r="J119" s="54" t="s">
        <v>94</v>
      </c>
      <c r="K119" s="54" t="s">
        <v>94</v>
      </c>
      <c r="L119" s="54">
        <v>47</v>
      </c>
      <c r="M119" s="54">
        <v>117.5</v>
      </c>
      <c r="N119" s="54">
        <v>78</v>
      </c>
      <c r="O119" s="54">
        <v>195</v>
      </c>
      <c r="P119" s="54">
        <f t="shared" si="36"/>
        <v>17</v>
      </c>
      <c r="Q119" s="54">
        <f t="shared" si="37"/>
        <v>17</v>
      </c>
      <c r="R119" s="54">
        <v>17</v>
      </c>
      <c r="S119" s="54"/>
      <c r="T119" s="54"/>
      <c r="U119" s="54"/>
      <c r="V119" s="54"/>
      <c r="W119" s="54" t="s">
        <v>711</v>
      </c>
      <c r="X119" s="54" t="s">
        <v>121</v>
      </c>
      <c r="Y119" s="59" t="s">
        <v>470</v>
      </c>
    </row>
    <row r="120" s="125" customFormat="1" ht="75" spans="1:25">
      <c r="A120" s="54">
        <v>58</v>
      </c>
      <c r="B120" s="54" t="s">
        <v>712</v>
      </c>
      <c r="C120" s="55" t="s">
        <v>713</v>
      </c>
      <c r="D120" s="63" t="s">
        <v>89</v>
      </c>
      <c r="E120" s="59" t="s">
        <v>714</v>
      </c>
      <c r="F120" s="54">
        <v>1</v>
      </c>
      <c r="G120" s="54" t="s">
        <v>109</v>
      </c>
      <c r="H120" s="54" t="s">
        <v>573</v>
      </c>
      <c r="I120" s="54" t="s">
        <v>94</v>
      </c>
      <c r="J120" s="54" t="s">
        <v>492</v>
      </c>
      <c r="K120" s="54" t="s">
        <v>94</v>
      </c>
      <c r="L120" s="54">
        <v>35</v>
      </c>
      <c r="M120" s="54">
        <v>76</v>
      </c>
      <c r="N120" s="54">
        <v>177</v>
      </c>
      <c r="O120" s="54">
        <v>286</v>
      </c>
      <c r="P120" s="54">
        <f t="shared" si="36"/>
        <v>36</v>
      </c>
      <c r="Q120" s="54">
        <f t="shared" si="37"/>
        <v>36</v>
      </c>
      <c r="R120" s="54"/>
      <c r="S120" s="54"/>
      <c r="T120" s="54">
        <v>36</v>
      </c>
      <c r="U120" s="54"/>
      <c r="V120" s="54"/>
      <c r="W120" s="54" t="s">
        <v>574</v>
      </c>
      <c r="X120" s="54" t="s">
        <v>121</v>
      </c>
      <c r="Y120" s="59" t="s">
        <v>470</v>
      </c>
    </row>
    <row r="121" s="125" customFormat="1" ht="75" spans="1:25">
      <c r="A121" s="54">
        <v>59</v>
      </c>
      <c r="B121" s="54" t="s">
        <v>715</v>
      </c>
      <c r="C121" s="55" t="s">
        <v>716</v>
      </c>
      <c r="D121" s="54" t="s">
        <v>660</v>
      </c>
      <c r="E121" s="55" t="s">
        <v>717</v>
      </c>
      <c r="F121" s="54">
        <v>1</v>
      </c>
      <c r="G121" s="54" t="s">
        <v>109</v>
      </c>
      <c r="H121" s="54" t="s">
        <v>718</v>
      </c>
      <c r="I121" s="54" t="s">
        <v>93</v>
      </c>
      <c r="J121" s="54" t="s">
        <v>719</v>
      </c>
      <c r="K121" s="54" t="s">
        <v>94</v>
      </c>
      <c r="L121" s="54">
        <v>38</v>
      </c>
      <c r="M121" s="54">
        <v>153</v>
      </c>
      <c r="N121" s="54">
        <v>136</v>
      </c>
      <c r="O121" s="54">
        <v>326</v>
      </c>
      <c r="P121" s="54">
        <f t="shared" si="36"/>
        <v>23</v>
      </c>
      <c r="Q121" s="54">
        <f t="shared" si="37"/>
        <v>23</v>
      </c>
      <c r="R121" s="54"/>
      <c r="S121" s="54">
        <v>23</v>
      </c>
      <c r="T121" s="54"/>
      <c r="U121" s="54"/>
      <c r="V121" s="54"/>
      <c r="W121" s="54" t="s">
        <v>574</v>
      </c>
      <c r="X121" s="54" t="s">
        <v>121</v>
      </c>
      <c r="Y121" s="59" t="s">
        <v>470</v>
      </c>
    </row>
    <row r="122" s="125" customFormat="1" ht="56.25" spans="1:25">
      <c r="A122" s="54">
        <v>60</v>
      </c>
      <c r="B122" s="54" t="s">
        <v>720</v>
      </c>
      <c r="C122" s="55" t="s">
        <v>721</v>
      </c>
      <c r="D122" s="63" t="s">
        <v>89</v>
      </c>
      <c r="E122" s="55" t="s">
        <v>722</v>
      </c>
      <c r="F122" s="54">
        <v>1</v>
      </c>
      <c r="G122" s="54" t="s">
        <v>189</v>
      </c>
      <c r="H122" s="54" t="s">
        <v>723</v>
      </c>
      <c r="I122" s="54" t="s">
        <v>93</v>
      </c>
      <c r="J122" s="54" t="s">
        <v>94</v>
      </c>
      <c r="K122" s="54" t="s">
        <v>94</v>
      </c>
      <c r="L122" s="54">
        <v>30</v>
      </c>
      <c r="M122" s="54">
        <v>75</v>
      </c>
      <c r="N122" s="54">
        <v>120</v>
      </c>
      <c r="O122" s="54">
        <v>300</v>
      </c>
      <c r="P122" s="54">
        <f t="shared" si="36"/>
        <v>30</v>
      </c>
      <c r="Q122" s="54">
        <f t="shared" si="37"/>
        <v>30</v>
      </c>
      <c r="R122" s="54">
        <v>30</v>
      </c>
      <c r="S122" s="54"/>
      <c r="T122" s="54"/>
      <c r="U122" s="54"/>
      <c r="V122" s="54"/>
      <c r="W122" s="54" t="s">
        <v>724</v>
      </c>
      <c r="X122" s="54" t="s">
        <v>121</v>
      </c>
      <c r="Y122" s="59" t="s">
        <v>470</v>
      </c>
    </row>
    <row r="123" s="126" customFormat="1" ht="213" customHeight="1" spans="1:25">
      <c r="A123" s="54">
        <v>61</v>
      </c>
      <c r="B123" s="53" t="s">
        <v>725</v>
      </c>
      <c r="C123" s="60" t="s">
        <v>726</v>
      </c>
      <c r="D123" s="63" t="s">
        <v>89</v>
      </c>
      <c r="E123" s="60" t="s">
        <v>727</v>
      </c>
      <c r="F123" s="56">
        <v>1</v>
      </c>
      <c r="G123" s="53" t="s">
        <v>400</v>
      </c>
      <c r="H123" s="53" t="s">
        <v>728</v>
      </c>
      <c r="I123" s="53" t="s">
        <v>93</v>
      </c>
      <c r="J123" s="53" t="s">
        <v>94</v>
      </c>
      <c r="K123" s="53" t="s">
        <v>94</v>
      </c>
      <c r="L123" s="56">
        <v>75</v>
      </c>
      <c r="M123" s="56">
        <v>185</v>
      </c>
      <c r="N123" s="56">
        <v>124</v>
      </c>
      <c r="O123" s="56">
        <v>295</v>
      </c>
      <c r="P123" s="56">
        <f t="shared" si="36"/>
        <v>310</v>
      </c>
      <c r="Q123" s="56">
        <f t="shared" si="37"/>
        <v>310</v>
      </c>
      <c r="R123" s="56">
        <v>310</v>
      </c>
      <c r="S123" s="86"/>
      <c r="T123" s="86"/>
      <c r="U123" s="86"/>
      <c r="V123" s="86"/>
      <c r="W123" s="53" t="s">
        <v>728</v>
      </c>
      <c r="X123" s="56" t="s">
        <v>121</v>
      </c>
      <c r="Y123" s="59" t="s">
        <v>470</v>
      </c>
    </row>
    <row r="124" s="125" customFormat="1" ht="75" spans="1:25">
      <c r="A124" s="54">
        <v>62</v>
      </c>
      <c r="B124" s="54" t="s">
        <v>729</v>
      </c>
      <c r="C124" s="55" t="s">
        <v>730</v>
      </c>
      <c r="D124" s="63" t="s">
        <v>89</v>
      </c>
      <c r="E124" s="55" t="s">
        <v>731</v>
      </c>
      <c r="F124" s="54">
        <v>1</v>
      </c>
      <c r="G124" s="54" t="s">
        <v>189</v>
      </c>
      <c r="H124" s="54" t="s">
        <v>533</v>
      </c>
      <c r="I124" s="54" t="s">
        <v>94</v>
      </c>
      <c r="J124" s="54" t="s">
        <v>94</v>
      </c>
      <c r="K124" s="54" t="s">
        <v>94</v>
      </c>
      <c r="L124" s="54">
        <v>30</v>
      </c>
      <c r="M124" s="54">
        <v>68</v>
      </c>
      <c r="N124" s="54">
        <v>120</v>
      </c>
      <c r="O124" s="54">
        <v>258</v>
      </c>
      <c r="P124" s="54">
        <f t="shared" si="36"/>
        <v>94</v>
      </c>
      <c r="Q124" s="54">
        <f t="shared" si="37"/>
        <v>0</v>
      </c>
      <c r="R124" s="105"/>
      <c r="S124" s="56"/>
      <c r="T124" s="56"/>
      <c r="U124" s="56"/>
      <c r="V124" s="54">
        <v>94</v>
      </c>
      <c r="W124" s="54" t="s">
        <v>142</v>
      </c>
      <c r="X124" s="54" t="s">
        <v>142</v>
      </c>
      <c r="Y124" s="60" t="s">
        <v>579</v>
      </c>
    </row>
    <row r="125" s="125" customFormat="1" ht="75" spans="1:25">
      <c r="A125" s="54">
        <v>63</v>
      </c>
      <c r="B125" s="54" t="s">
        <v>732</v>
      </c>
      <c r="C125" s="55" t="s">
        <v>733</v>
      </c>
      <c r="D125" s="63" t="s">
        <v>89</v>
      </c>
      <c r="E125" s="55" t="s">
        <v>734</v>
      </c>
      <c r="F125" s="54">
        <v>1</v>
      </c>
      <c r="G125" s="54" t="s">
        <v>735</v>
      </c>
      <c r="H125" s="54" t="s">
        <v>586</v>
      </c>
      <c r="I125" s="54" t="s">
        <v>93</v>
      </c>
      <c r="J125" s="54" t="s">
        <v>94</v>
      </c>
      <c r="K125" s="54" t="s">
        <v>94</v>
      </c>
      <c r="L125" s="54">
        <v>43</v>
      </c>
      <c r="M125" s="54">
        <v>89</v>
      </c>
      <c r="N125" s="54">
        <v>158</v>
      </c>
      <c r="O125" s="54">
        <v>328</v>
      </c>
      <c r="P125" s="54">
        <f t="shared" si="36"/>
        <v>47</v>
      </c>
      <c r="Q125" s="54">
        <f t="shared" si="37"/>
        <v>0</v>
      </c>
      <c r="R125" s="105"/>
      <c r="S125" s="56"/>
      <c r="T125" s="56"/>
      <c r="U125" s="56"/>
      <c r="V125" s="54">
        <v>47</v>
      </c>
      <c r="W125" s="54" t="s">
        <v>142</v>
      </c>
      <c r="X125" s="54" t="s">
        <v>142</v>
      </c>
      <c r="Y125" s="60" t="s">
        <v>579</v>
      </c>
    </row>
    <row r="126" s="125" customFormat="1" ht="75" spans="1:25">
      <c r="A126" s="54">
        <v>64</v>
      </c>
      <c r="B126" s="54" t="s">
        <v>736</v>
      </c>
      <c r="C126" s="55" t="s">
        <v>737</v>
      </c>
      <c r="D126" s="63" t="s">
        <v>89</v>
      </c>
      <c r="E126" s="55" t="s">
        <v>738</v>
      </c>
      <c r="F126" s="54">
        <v>1</v>
      </c>
      <c r="G126" s="54" t="s">
        <v>735</v>
      </c>
      <c r="H126" s="54" t="s">
        <v>739</v>
      </c>
      <c r="I126" s="54" t="s">
        <v>94</v>
      </c>
      <c r="J126" s="54" t="s">
        <v>94</v>
      </c>
      <c r="K126" s="54" t="s">
        <v>94</v>
      </c>
      <c r="L126" s="54">
        <v>52</v>
      </c>
      <c r="M126" s="54">
        <v>118</v>
      </c>
      <c r="N126" s="54">
        <v>210</v>
      </c>
      <c r="O126" s="54">
        <v>458</v>
      </c>
      <c r="P126" s="54">
        <f t="shared" si="36"/>
        <v>68.34</v>
      </c>
      <c r="Q126" s="54">
        <f t="shared" si="37"/>
        <v>0</v>
      </c>
      <c r="R126" s="105"/>
      <c r="S126" s="56"/>
      <c r="T126" s="56"/>
      <c r="U126" s="56"/>
      <c r="V126" s="54">
        <v>68.34</v>
      </c>
      <c r="W126" s="54" t="s">
        <v>142</v>
      </c>
      <c r="X126" s="54" t="s">
        <v>142</v>
      </c>
      <c r="Y126" s="60" t="s">
        <v>579</v>
      </c>
    </row>
    <row r="127" s="125" customFormat="1" ht="75" spans="1:25">
      <c r="A127" s="54">
        <v>65</v>
      </c>
      <c r="B127" s="54" t="s">
        <v>740</v>
      </c>
      <c r="C127" s="55" t="s">
        <v>741</v>
      </c>
      <c r="D127" s="63" t="s">
        <v>89</v>
      </c>
      <c r="E127" s="55" t="s">
        <v>738</v>
      </c>
      <c r="F127" s="54">
        <v>1</v>
      </c>
      <c r="G127" s="54" t="s">
        <v>735</v>
      </c>
      <c r="H127" s="54" t="s">
        <v>739</v>
      </c>
      <c r="I127" s="54" t="s">
        <v>94</v>
      </c>
      <c r="J127" s="54" t="s">
        <v>94</v>
      </c>
      <c r="K127" s="54" t="s">
        <v>94</v>
      </c>
      <c r="L127" s="54">
        <v>52</v>
      </c>
      <c r="M127" s="54">
        <v>118</v>
      </c>
      <c r="N127" s="54">
        <v>210</v>
      </c>
      <c r="O127" s="54">
        <v>458</v>
      </c>
      <c r="P127" s="54">
        <f t="shared" si="36"/>
        <v>23.28</v>
      </c>
      <c r="Q127" s="54">
        <f t="shared" si="37"/>
        <v>0</v>
      </c>
      <c r="R127" s="105"/>
      <c r="S127" s="56"/>
      <c r="T127" s="56"/>
      <c r="U127" s="56"/>
      <c r="V127" s="54">
        <v>23.28</v>
      </c>
      <c r="W127" s="54" t="s">
        <v>142</v>
      </c>
      <c r="X127" s="54" t="s">
        <v>142</v>
      </c>
      <c r="Y127" s="60" t="s">
        <v>579</v>
      </c>
    </row>
    <row r="128" s="125" customFormat="1" ht="75" spans="1:25">
      <c r="A128" s="54">
        <v>66</v>
      </c>
      <c r="B128" s="54" t="s">
        <v>742</v>
      </c>
      <c r="C128" s="55" t="s">
        <v>743</v>
      </c>
      <c r="D128" s="63" t="s">
        <v>89</v>
      </c>
      <c r="E128" s="55" t="s">
        <v>744</v>
      </c>
      <c r="F128" s="54">
        <v>1</v>
      </c>
      <c r="G128" s="54" t="s">
        <v>189</v>
      </c>
      <c r="H128" s="54" t="s">
        <v>745</v>
      </c>
      <c r="I128" s="54" t="s">
        <v>94</v>
      </c>
      <c r="J128" s="54" t="s">
        <v>94</v>
      </c>
      <c r="K128" s="54" t="s">
        <v>94</v>
      </c>
      <c r="L128" s="54">
        <v>66</v>
      </c>
      <c r="M128" s="54">
        <v>118</v>
      </c>
      <c r="N128" s="54">
        <v>182</v>
      </c>
      <c r="O128" s="54">
        <v>328</v>
      </c>
      <c r="P128" s="54">
        <f t="shared" si="36"/>
        <v>17.38</v>
      </c>
      <c r="Q128" s="54">
        <f t="shared" si="37"/>
        <v>0</v>
      </c>
      <c r="R128" s="105"/>
      <c r="S128" s="56"/>
      <c r="T128" s="56"/>
      <c r="U128" s="56"/>
      <c r="V128" s="54">
        <v>17.38</v>
      </c>
      <c r="W128" s="54" t="s">
        <v>142</v>
      </c>
      <c r="X128" s="54" t="s">
        <v>142</v>
      </c>
      <c r="Y128" s="60" t="s">
        <v>579</v>
      </c>
    </row>
    <row r="129" s="125" customFormat="1" ht="56.25" spans="1:25">
      <c r="A129" s="54">
        <v>67</v>
      </c>
      <c r="B129" s="54" t="s">
        <v>746</v>
      </c>
      <c r="C129" s="55" t="s">
        <v>747</v>
      </c>
      <c r="D129" s="54" t="s">
        <v>286</v>
      </c>
      <c r="E129" s="55" t="s">
        <v>748</v>
      </c>
      <c r="F129" s="54">
        <v>1</v>
      </c>
      <c r="G129" s="54" t="s">
        <v>189</v>
      </c>
      <c r="H129" s="54" t="s">
        <v>749</v>
      </c>
      <c r="I129" s="54" t="s">
        <v>94</v>
      </c>
      <c r="J129" s="54" t="s">
        <v>94</v>
      </c>
      <c r="K129" s="54" t="s">
        <v>94</v>
      </c>
      <c r="L129" s="54">
        <v>432</v>
      </c>
      <c r="M129" s="54">
        <v>1326</v>
      </c>
      <c r="N129" s="54">
        <v>175</v>
      </c>
      <c r="O129" s="54">
        <v>320</v>
      </c>
      <c r="P129" s="54">
        <f t="shared" si="36"/>
        <v>88</v>
      </c>
      <c r="Q129" s="54">
        <f t="shared" si="37"/>
        <v>88</v>
      </c>
      <c r="R129" s="54"/>
      <c r="S129" s="54"/>
      <c r="T129" s="54"/>
      <c r="U129" s="54">
        <v>88</v>
      </c>
      <c r="V129" s="54"/>
      <c r="W129" s="54" t="s">
        <v>749</v>
      </c>
      <c r="X129" s="54" t="s">
        <v>524</v>
      </c>
      <c r="Y129" s="55" t="s">
        <v>750</v>
      </c>
    </row>
    <row r="130" s="125" customFormat="1" ht="75" spans="1:25">
      <c r="A130" s="54">
        <v>68</v>
      </c>
      <c r="B130" s="54" t="s">
        <v>751</v>
      </c>
      <c r="C130" s="55" t="s">
        <v>752</v>
      </c>
      <c r="D130" s="54" t="s">
        <v>286</v>
      </c>
      <c r="E130" s="55" t="s">
        <v>753</v>
      </c>
      <c r="F130" s="54">
        <v>1</v>
      </c>
      <c r="G130" s="54" t="s">
        <v>400</v>
      </c>
      <c r="H130" s="54" t="s">
        <v>594</v>
      </c>
      <c r="I130" s="54" t="s">
        <v>94</v>
      </c>
      <c r="J130" s="54" t="s">
        <v>94</v>
      </c>
      <c r="K130" s="54" t="s">
        <v>94</v>
      </c>
      <c r="L130" s="54">
        <v>220</v>
      </c>
      <c r="M130" s="54">
        <v>462</v>
      </c>
      <c r="N130" s="54">
        <v>75</v>
      </c>
      <c r="O130" s="54">
        <v>176</v>
      </c>
      <c r="P130" s="54">
        <f t="shared" si="36"/>
        <v>41</v>
      </c>
      <c r="Q130" s="54">
        <f t="shared" si="37"/>
        <v>41</v>
      </c>
      <c r="R130" s="54"/>
      <c r="S130" s="54"/>
      <c r="T130" s="54"/>
      <c r="U130" s="54">
        <v>41</v>
      </c>
      <c r="V130" s="54"/>
      <c r="W130" s="54" t="s">
        <v>594</v>
      </c>
      <c r="X130" s="54" t="s">
        <v>524</v>
      </c>
      <c r="Y130" s="55" t="s">
        <v>750</v>
      </c>
    </row>
    <row r="131" s="125" customFormat="1" ht="56.25" spans="1:25">
      <c r="A131" s="54">
        <v>69</v>
      </c>
      <c r="B131" s="54" t="s">
        <v>754</v>
      </c>
      <c r="C131" s="55" t="s">
        <v>755</v>
      </c>
      <c r="D131" s="54" t="s">
        <v>286</v>
      </c>
      <c r="E131" s="55" t="s">
        <v>756</v>
      </c>
      <c r="F131" s="54">
        <v>1</v>
      </c>
      <c r="G131" s="54" t="s">
        <v>323</v>
      </c>
      <c r="H131" s="54" t="s">
        <v>757</v>
      </c>
      <c r="I131" s="54" t="s">
        <v>94</v>
      </c>
      <c r="J131" s="54" t="s">
        <v>94</v>
      </c>
      <c r="K131" s="54" t="s">
        <v>94</v>
      </c>
      <c r="L131" s="54">
        <v>98</v>
      </c>
      <c r="M131" s="54">
        <v>231</v>
      </c>
      <c r="N131" s="54">
        <v>35</v>
      </c>
      <c r="O131" s="54">
        <v>46</v>
      </c>
      <c r="P131" s="54">
        <f t="shared" si="36"/>
        <v>38</v>
      </c>
      <c r="Q131" s="54">
        <f t="shared" si="37"/>
        <v>38</v>
      </c>
      <c r="R131" s="54"/>
      <c r="S131" s="54"/>
      <c r="T131" s="54"/>
      <c r="U131" s="54">
        <v>38</v>
      </c>
      <c r="V131" s="54"/>
      <c r="W131" s="54" t="s">
        <v>757</v>
      </c>
      <c r="X131" s="54" t="s">
        <v>524</v>
      </c>
      <c r="Y131" s="55" t="s">
        <v>750</v>
      </c>
    </row>
    <row r="132" s="125" customFormat="1" ht="150" spans="1:25">
      <c r="A132" s="54">
        <v>70</v>
      </c>
      <c r="B132" s="54" t="s">
        <v>758</v>
      </c>
      <c r="C132" s="55" t="s">
        <v>759</v>
      </c>
      <c r="D132" s="54" t="s">
        <v>286</v>
      </c>
      <c r="E132" s="55" t="s">
        <v>760</v>
      </c>
      <c r="F132" s="54">
        <v>1</v>
      </c>
      <c r="G132" s="54" t="s">
        <v>280</v>
      </c>
      <c r="H132" s="54" t="s">
        <v>586</v>
      </c>
      <c r="I132" s="54" t="s">
        <v>94</v>
      </c>
      <c r="J132" s="54" t="s">
        <v>94</v>
      </c>
      <c r="K132" s="54" t="s">
        <v>94</v>
      </c>
      <c r="L132" s="54">
        <v>156</v>
      </c>
      <c r="M132" s="54">
        <v>325</v>
      </c>
      <c r="N132" s="54">
        <v>72</v>
      </c>
      <c r="O132" s="54">
        <v>116</v>
      </c>
      <c r="P132" s="54">
        <f t="shared" si="36"/>
        <v>38</v>
      </c>
      <c r="Q132" s="54">
        <f t="shared" si="37"/>
        <v>38</v>
      </c>
      <c r="R132" s="54"/>
      <c r="S132" s="54"/>
      <c r="T132" s="54"/>
      <c r="U132" s="54">
        <v>38</v>
      </c>
      <c r="V132" s="54"/>
      <c r="W132" s="54" t="s">
        <v>586</v>
      </c>
      <c r="X132" s="54" t="s">
        <v>524</v>
      </c>
      <c r="Y132" s="55" t="s">
        <v>750</v>
      </c>
    </row>
    <row r="133" s="125" customFormat="1" ht="93.75" spans="1:25">
      <c r="A133" s="54">
        <v>71</v>
      </c>
      <c r="B133" s="54" t="s">
        <v>761</v>
      </c>
      <c r="C133" s="55" t="s">
        <v>762</v>
      </c>
      <c r="D133" s="54" t="s">
        <v>286</v>
      </c>
      <c r="E133" s="55" t="s">
        <v>763</v>
      </c>
      <c r="F133" s="54">
        <v>1</v>
      </c>
      <c r="G133" s="54" t="s">
        <v>100</v>
      </c>
      <c r="H133" s="54" t="s">
        <v>764</v>
      </c>
      <c r="I133" s="54" t="s">
        <v>94</v>
      </c>
      <c r="J133" s="54" t="s">
        <v>94</v>
      </c>
      <c r="K133" s="54" t="s">
        <v>94</v>
      </c>
      <c r="L133" s="54">
        <v>163</v>
      </c>
      <c r="M133" s="54">
        <v>362</v>
      </c>
      <c r="N133" s="54">
        <v>93</v>
      </c>
      <c r="O133" s="54">
        <v>116</v>
      </c>
      <c r="P133" s="54">
        <f t="shared" si="36"/>
        <v>43</v>
      </c>
      <c r="Q133" s="54">
        <f t="shared" si="37"/>
        <v>43</v>
      </c>
      <c r="R133" s="54"/>
      <c r="S133" s="54"/>
      <c r="T133" s="54"/>
      <c r="U133" s="54">
        <v>43</v>
      </c>
      <c r="V133" s="54"/>
      <c r="W133" s="54" t="s">
        <v>764</v>
      </c>
      <c r="X133" s="54" t="s">
        <v>524</v>
      </c>
      <c r="Y133" s="55" t="s">
        <v>750</v>
      </c>
    </row>
    <row r="134" s="125" customFormat="1" ht="56.25" spans="1:25">
      <c r="A134" s="54">
        <v>72</v>
      </c>
      <c r="B134" s="54" t="s">
        <v>765</v>
      </c>
      <c r="C134" s="55" t="s">
        <v>766</v>
      </c>
      <c r="D134" s="54" t="s">
        <v>286</v>
      </c>
      <c r="E134" s="55" t="s">
        <v>767</v>
      </c>
      <c r="F134" s="54">
        <v>1</v>
      </c>
      <c r="G134" s="54" t="s">
        <v>512</v>
      </c>
      <c r="H134" s="54" t="s">
        <v>513</v>
      </c>
      <c r="I134" s="54" t="s">
        <v>94</v>
      </c>
      <c r="J134" s="54" t="s">
        <v>94</v>
      </c>
      <c r="K134" s="54" t="s">
        <v>94</v>
      </c>
      <c r="L134" s="54">
        <v>203</v>
      </c>
      <c r="M134" s="54">
        <v>352</v>
      </c>
      <c r="N134" s="54">
        <v>79</v>
      </c>
      <c r="O134" s="54">
        <v>109</v>
      </c>
      <c r="P134" s="54">
        <f t="shared" si="36"/>
        <v>40</v>
      </c>
      <c r="Q134" s="54">
        <f t="shared" si="37"/>
        <v>40</v>
      </c>
      <c r="R134" s="54"/>
      <c r="S134" s="54"/>
      <c r="T134" s="54"/>
      <c r="U134" s="54">
        <v>40</v>
      </c>
      <c r="V134" s="54"/>
      <c r="W134" s="54" t="s">
        <v>513</v>
      </c>
      <c r="X134" s="54" t="s">
        <v>524</v>
      </c>
      <c r="Y134" s="55" t="s">
        <v>750</v>
      </c>
    </row>
    <row r="135" s="125" customFormat="1" ht="75" spans="1:25">
      <c r="A135" s="54">
        <v>73</v>
      </c>
      <c r="B135" s="54" t="s">
        <v>768</v>
      </c>
      <c r="C135" s="55" t="s">
        <v>769</v>
      </c>
      <c r="D135" s="54" t="s">
        <v>286</v>
      </c>
      <c r="E135" s="55" t="s">
        <v>770</v>
      </c>
      <c r="F135" s="54">
        <v>1</v>
      </c>
      <c r="G135" s="54" t="s">
        <v>155</v>
      </c>
      <c r="H135" s="54" t="s">
        <v>771</v>
      </c>
      <c r="I135" s="54" t="s">
        <v>94</v>
      </c>
      <c r="J135" s="54" t="s">
        <v>94</v>
      </c>
      <c r="K135" s="54" t="s">
        <v>94</v>
      </c>
      <c r="L135" s="54">
        <v>206</v>
      </c>
      <c r="M135" s="54">
        <v>368</v>
      </c>
      <c r="N135" s="54">
        <v>96</v>
      </c>
      <c r="O135" s="54">
        <v>172</v>
      </c>
      <c r="P135" s="54">
        <f t="shared" si="36"/>
        <v>46</v>
      </c>
      <c r="Q135" s="54">
        <f t="shared" si="37"/>
        <v>46</v>
      </c>
      <c r="R135" s="54"/>
      <c r="S135" s="54"/>
      <c r="T135" s="54"/>
      <c r="U135" s="54">
        <v>46</v>
      </c>
      <c r="V135" s="54"/>
      <c r="W135" s="54" t="s">
        <v>771</v>
      </c>
      <c r="X135" s="54" t="s">
        <v>524</v>
      </c>
      <c r="Y135" s="55" t="s">
        <v>750</v>
      </c>
    </row>
    <row r="136" s="125" customFormat="1" ht="75" spans="1:25">
      <c r="A136" s="54">
        <v>74</v>
      </c>
      <c r="B136" s="54" t="s">
        <v>772</v>
      </c>
      <c r="C136" s="55" t="s">
        <v>773</v>
      </c>
      <c r="D136" s="54" t="s">
        <v>286</v>
      </c>
      <c r="E136" s="55" t="s">
        <v>774</v>
      </c>
      <c r="F136" s="54">
        <v>1</v>
      </c>
      <c r="G136" s="54" t="s">
        <v>127</v>
      </c>
      <c r="H136" s="54" t="s">
        <v>667</v>
      </c>
      <c r="I136" s="54" t="s">
        <v>94</v>
      </c>
      <c r="J136" s="54" t="s">
        <v>94</v>
      </c>
      <c r="K136" s="54" t="s">
        <v>94</v>
      </c>
      <c r="L136" s="54">
        <v>89</v>
      </c>
      <c r="M136" s="54">
        <v>156</v>
      </c>
      <c r="N136" s="54">
        <v>46</v>
      </c>
      <c r="O136" s="54">
        <v>87</v>
      </c>
      <c r="P136" s="54">
        <f t="shared" si="36"/>
        <v>31</v>
      </c>
      <c r="Q136" s="54">
        <f t="shared" si="37"/>
        <v>31</v>
      </c>
      <c r="R136" s="54"/>
      <c r="S136" s="54"/>
      <c r="T136" s="54"/>
      <c r="U136" s="54">
        <v>31</v>
      </c>
      <c r="V136" s="54"/>
      <c r="W136" s="54" t="s">
        <v>667</v>
      </c>
      <c r="X136" s="54" t="s">
        <v>524</v>
      </c>
      <c r="Y136" s="55" t="s">
        <v>750</v>
      </c>
    </row>
    <row r="137" s="125" customFormat="1" ht="75" spans="1:25">
      <c r="A137" s="54">
        <v>75</v>
      </c>
      <c r="B137" s="56" t="s">
        <v>775</v>
      </c>
      <c r="C137" s="55" t="s">
        <v>776</v>
      </c>
      <c r="D137" s="54" t="s">
        <v>286</v>
      </c>
      <c r="E137" s="55" t="s">
        <v>777</v>
      </c>
      <c r="F137" s="54">
        <v>1</v>
      </c>
      <c r="G137" s="54" t="s">
        <v>127</v>
      </c>
      <c r="H137" s="54" t="s">
        <v>778</v>
      </c>
      <c r="I137" s="54" t="s">
        <v>94</v>
      </c>
      <c r="J137" s="54" t="s">
        <v>94</v>
      </c>
      <c r="K137" s="54" t="s">
        <v>94</v>
      </c>
      <c r="L137" s="54">
        <v>93</v>
      </c>
      <c r="M137" s="54">
        <v>116</v>
      </c>
      <c r="N137" s="54">
        <v>75</v>
      </c>
      <c r="O137" s="54">
        <v>97</v>
      </c>
      <c r="P137" s="54">
        <f t="shared" si="36"/>
        <v>43</v>
      </c>
      <c r="Q137" s="54">
        <f t="shared" si="37"/>
        <v>43</v>
      </c>
      <c r="R137" s="54"/>
      <c r="S137" s="54"/>
      <c r="T137" s="54"/>
      <c r="U137" s="54">
        <v>43</v>
      </c>
      <c r="V137" s="54"/>
      <c r="W137" s="54" t="s">
        <v>778</v>
      </c>
      <c r="X137" s="54" t="s">
        <v>524</v>
      </c>
      <c r="Y137" s="55" t="s">
        <v>750</v>
      </c>
    </row>
    <row r="138" s="125" customFormat="1" ht="56.25" spans="1:25">
      <c r="A138" s="54">
        <v>76</v>
      </c>
      <c r="B138" s="54" t="s">
        <v>779</v>
      </c>
      <c r="C138" s="55" t="s">
        <v>780</v>
      </c>
      <c r="D138" s="54" t="s">
        <v>286</v>
      </c>
      <c r="E138" s="55" t="s">
        <v>781</v>
      </c>
      <c r="F138" s="54">
        <v>1</v>
      </c>
      <c r="G138" s="54" t="s">
        <v>393</v>
      </c>
      <c r="H138" s="54" t="s">
        <v>749</v>
      </c>
      <c r="I138" s="54" t="s">
        <v>94</v>
      </c>
      <c r="J138" s="54" t="s">
        <v>94</v>
      </c>
      <c r="K138" s="54" t="s">
        <v>94</v>
      </c>
      <c r="L138" s="54">
        <v>220</v>
      </c>
      <c r="M138" s="54">
        <v>463</v>
      </c>
      <c r="N138" s="54">
        <v>43</v>
      </c>
      <c r="O138" s="54">
        <v>69</v>
      </c>
      <c r="P138" s="54">
        <f t="shared" si="36"/>
        <v>30</v>
      </c>
      <c r="Q138" s="54">
        <f t="shared" si="37"/>
        <v>30</v>
      </c>
      <c r="R138" s="54"/>
      <c r="S138" s="54"/>
      <c r="T138" s="54">
        <v>30</v>
      </c>
      <c r="U138" s="54"/>
      <c r="V138" s="54"/>
      <c r="W138" s="54" t="s">
        <v>749</v>
      </c>
      <c r="X138" s="54" t="s">
        <v>524</v>
      </c>
      <c r="Y138" s="55" t="s">
        <v>750</v>
      </c>
    </row>
    <row r="139" s="125" customFormat="1" ht="56.25" spans="1:25">
      <c r="A139" s="54">
        <v>77</v>
      </c>
      <c r="B139" s="54" t="s">
        <v>782</v>
      </c>
      <c r="C139" s="55" t="s">
        <v>783</v>
      </c>
      <c r="D139" s="54" t="s">
        <v>286</v>
      </c>
      <c r="E139" s="55" t="s">
        <v>784</v>
      </c>
      <c r="F139" s="54">
        <v>1</v>
      </c>
      <c r="G139" s="54" t="s">
        <v>189</v>
      </c>
      <c r="H139" s="54" t="s">
        <v>785</v>
      </c>
      <c r="I139" s="54" t="s">
        <v>94</v>
      </c>
      <c r="J139" s="54" t="s">
        <v>94</v>
      </c>
      <c r="K139" s="54" t="s">
        <v>94</v>
      </c>
      <c r="L139" s="54">
        <v>106</v>
      </c>
      <c r="M139" s="54">
        <v>165</v>
      </c>
      <c r="N139" s="54">
        <v>62</v>
      </c>
      <c r="O139" s="54">
        <v>89</v>
      </c>
      <c r="P139" s="54">
        <f t="shared" si="36"/>
        <v>53</v>
      </c>
      <c r="Q139" s="54">
        <f t="shared" si="37"/>
        <v>53</v>
      </c>
      <c r="R139" s="54"/>
      <c r="S139" s="54"/>
      <c r="T139" s="54">
        <v>53</v>
      </c>
      <c r="U139" s="54"/>
      <c r="V139" s="54"/>
      <c r="W139" s="54" t="s">
        <v>785</v>
      </c>
      <c r="X139" s="54" t="s">
        <v>524</v>
      </c>
      <c r="Y139" s="55" t="s">
        <v>750</v>
      </c>
    </row>
    <row r="140" s="125" customFormat="1" ht="75" spans="1:25">
      <c r="A140" s="54">
        <v>78</v>
      </c>
      <c r="B140" s="54" t="s">
        <v>786</v>
      </c>
      <c r="C140" s="55" t="s">
        <v>787</v>
      </c>
      <c r="D140" s="54" t="s">
        <v>286</v>
      </c>
      <c r="E140" s="55" t="s">
        <v>788</v>
      </c>
      <c r="F140" s="54">
        <v>1</v>
      </c>
      <c r="G140" s="54" t="s">
        <v>400</v>
      </c>
      <c r="H140" s="54" t="s">
        <v>789</v>
      </c>
      <c r="I140" s="54" t="s">
        <v>94</v>
      </c>
      <c r="J140" s="54" t="s">
        <v>94</v>
      </c>
      <c r="K140" s="54" t="s">
        <v>94</v>
      </c>
      <c r="L140" s="54">
        <v>261</v>
      </c>
      <c r="M140" s="54">
        <v>369</v>
      </c>
      <c r="N140" s="54">
        <v>73</v>
      </c>
      <c r="O140" s="54">
        <v>124</v>
      </c>
      <c r="P140" s="54">
        <f t="shared" si="36"/>
        <v>99</v>
      </c>
      <c r="Q140" s="54">
        <f t="shared" si="37"/>
        <v>99</v>
      </c>
      <c r="R140" s="54"/>
      <c r="S140" s="54"/>
      <c r="T140" s="54">
        <v>99</v>
      </c>
      <c r="U140" s="54"/>
      <c r="V140" s="54"/>
      <c r="W140" s="54" t="s">
        <v>789</v>
      </c>
      <c r="X140" s="54" t="s">
        <v>524</v>
      </c>
      <c r="Y140" s="55" t="s">
        <v>750</v>
      </c>
    </row>
    <row r="141" s="125" customFormat="1" ht="56.25" spans="1:25">
      <c r="A141" s="54">
        <v>79</v>
      </c>
      <c r="B141" s="54" t="s">
        <v>790</v>
      </c>
      <c r="C141" s="55" t="s">
        <v>769</v>
      </c>
      <c r="D141" s="54" t="s">
        <v>286</v>
      </c>
      <c r="E141" s="55" t="s">
        <v>791</v>
      </c>
      <c r="F141" s="54">
        <v>1</v>
      </c>
      <c r="G141" s="54" t="s">
        <v>393</v>
      </c>
      <c r="H141" s="54" t="s">
        <v>792</v>
      </c>
      <c r="I141" s="54" t="s">
        <v>94</v>
      </c>
      <c r="J141" s="54" t="s">
        <v>94</v>
      </c>
      <c r="K141" s="54" t="s">
        <v>94</v>
      </c>
      <c r="L141" s="54">
        <v>93</v>
      </c>
      <c r="M141" s="54">
        <v>165</v>
      </c>
      <c r="N141" s="54">
        <v>47</v>
      </c>
      <c r="O141" s="54">
        <v>69</v>
      </c>
      <c r="P141" s="54">
        <f t="shared" si="36"/>
        <v>40</v>
      </c>
      <c r="Q141" s="54">
        <f t="shared" si="37"/>
        <v>40</v>
      </c>
      <c r="R141" s="54"/>
      <c r="S141" s="54"/>
      <c r="T141" s="54">
        <v>40</v>
      </c>
      <c r="U141" s="54"/>
      <c r="V141" s="54"/>
      <c r="W141" s="54" t="s">
        <v>792</v>
      </c>
      <c r="X141" s="54" t="s">
        <v>524</v>
      </c>
      <c r="Y141" s="55" t="s">
        <v>750</v>
      </c>
    </row>
    <row r="142" s="125" customFormat="1" ht="75" spans="1:25">
      <c r="A142" s="54">
        <v>80</v>
      </c>
      <c r="B142" s="54" t="s">
        <v>793</v>
      </c>
      <c r="C142" s="55" t="s">
        <v>794</v>
      </c>
      <c r="D142" s="63" t="s">
        <v>89</v>
      </c>
      <c r="E142" s="59" t="s">
        <v>795</v>
      </c>
      <c r="F142" s="54">
        <v>1</v>
      </c>
      <c r="G142" s="54" t="s">
        <v>166</v>
      </c>
      <c r="H142" s="54" t="s">
        <v>796</v>
      </c>
      <c r="I142" s="54" t="s">
        <v>94</v>
      </c>
      <c r="J142" s="54" t="s">
        <v>94</v>
      </c>
      <c r="K142" s="54" t="s">
        <v>94</v>
      </c>
      <c r="L142" s="54">
        <v>53</v>
      </c>
      <c r="M142" s="54">
        <v>103</v>
      </c>
      <c r="N142" s="54">
        <v>138</v>
      </c>
      <c r="O142" s="54">
        <v>247</v>
      </c>
      <c r="P142" s="54">
        <f t="shared" si="36"/>
        <v>7.5</v>
      </c>
      <c r="Q142" s="54">
        <f t="shared" si="37"/>
        <v>7.5</v>
      </c>
      <c r="R142" s="54"/>
      <c r="S142" s="54"/>
      <c r="T142" s="54">
        <v>7.5</v>
      </c>
      <c r="U142" s="54"/>
      <c r="V142" s="54"/>
      <c r="W142" s="54" t="s">
        <v>797</v>
      </c>
      <c r="X142" s="54" t="s">
        <v>121</v>
      </c>
      <c r="Y142" s="59" t="s">
        <v>470</v>
      </c>
    </row>
    <row r="143" s="125" customFormat="1" ht="56.25" spans="1:25">
      <c r="A143" s="54">
        <v>81</v>
      </c>
      <c r="B143" s="54" t="s">
        <v>798</v>
      </c>
      <c r="C143" s="55" t="s">
        <v>799</v>
      </c>
      <c r="D143" s="63" t="s">
        <v>89</v>
      </c>
      <c r="E143" s="55" t="s">
        <v>800</v>
      </c>
      <c r="F143" s="54">
        <v>1</v>
      </c>
      <c r="G143" s="54" t="s">
        <v>323</v>
      </c>
      <c r="H143" s="54" t="s">
        <v>801</v>
      </c>
      <c r="I143" s="54" t="s">
        <v>94</v>
      </c>
      <c r="J143" s="54" t="s">
        <v>94</v>
      </c>
      <c r="K143" s="54" t="s">
        <v>94</v>
      </c>
      <c r="L143" s="54">
        <v>75</v>
      </c>
      <c r="M143" s="54">
        <v>196</v>
      </c>
      <c r="N143" s="54">
        <v>220</v>
      </c>
      <c r="O143" s="54">
        <v>612</v>
      </c>
      <c r="P143" s="54">
        <f t="shared" si="36"/>
        <v>254</v>
      </c>
      <c r="Q143" s="54">
        <f t="shared" si="37"/>
        <v>0</v>
      </c>
      <c r="R143" s="54"/>
      <c r="S143" s="54"/>
      <c r="T143" s="54"/>
      <c r="U143" s="54"/>
      <c r="V143" s="54">
        <v>254</v>
      </c>
      <c r="W143" s="54" t="s">
        <v>121</v>
      </c>
      <c r="X143" s="54" t="s">
        <v>121</v>
      </c>
      <c r="Y143" s="59" t="s">
        <v>470</v>
      </c>
    </row>
    <row r="144" s="125" customFormat="1" ht="150" spans="1:25">
      <c r="A144" s="54">
        <v>82</v>
      </c>
      <c r="B144" s="53" t="s">
        <v>802</v>
      </c>
      <c r="C144" s="59" t="s">
        <v>803</v>
      </c>
      <c r="D144" s="54" t="s">
        <v>286</v>
      </c>
      <c r="E144" s="59" t="s">
        <v>804</v>
      </c>
      <c r="F144" s="54">
        <v>1</v>
      </c>
      <c r="G144" s="54" t="s">
        <v>189</v>
      </c>
      <c r="H144" s="54" t="s">
        <v>723</v>
      </c>
      <c r="I144" s="54" t="s">
        <v>94</v>
      </c>
      <c r="J144" s="54" t="s">
        <v>94</v>
      </c>
      <c r="K144" s="54" t="s">
        <v>94</v>
      </c>
      <c r="L144" s="54">
        <v>22</v>
      </c>
      <c r="M144" s="54">
        <v>44</v>
      </c>
      <c r="N144" s="54">
        <v>96</v>
      </c>
      <c r="O144" s="54">
        <v>234</v>
      </c>
      <c r="P144" s="54">
        <f t="shared" si="36"/>
        <v>64.67</v>
      </c>
      <c r="Q144" s="54">
        <f t="shared" si="37"/>
        <v>0</v>
      </c>
      <c r="R144" s="54"/>
      <c r="S144" s="54"/>
      <c r="T144" s="54"/>
      <c r="U144" s="54"/>
      <c r="V144" s="54">
        <v>64.67</v>
      </c>
      <c r="W144" s="54" t="s">
        <v>289</v>
      </c>
      <c r="X144" s="54" t="s">
        <v>290</v>
      </c>
      <c r="Y144" s="55" t="s">
        <v>805</v>
      </c>
    </row>
    <row r="145" s="129" customFormat="1" ht="30" customHeight="1" spans="1:25">
      <c r="A145" s="146" t="s">
        <v>340</v>
      </c>
      <c r="B145" s="147"/>
      <c r="C145" s="156"/>
      <c r="D145" s="171"/>
      <c r="E145" s="171"/>
      <c r="F145" s="150"/>
      <c r="G145" s="171"/>
      <c r="H145" s="171"/>
      <c r="I145" s="171"/>
      <c r="J145" s="171"/>
      <c r="K145" s="171"/>
      <c r="L145" s="171"/>
      <c r="M145" s="171"/>
      <c r="N145" s="171"/>
      <c r="O145" s="175"/>
      <c r="P145" s="162">
        <f t="shared" si="36"/>
        <v>0</v>
      </c>
      <c r="Q145" s="162">
        <f t="shared" si="37"/>
        <v>0</v>
      </c>
      <c r="R145" s="175"/>
      <c r="S145" s="175"/>
      <c r="T145" s="175"/>
      <c r="U145" s="175"/>
      <c r="V145" s="175"/>
      <c r="W145" s="175"/>
      <c r="X145" s="175"/>
      <c r="Y145" s="175"/>
    </row>
    <row r="146" s="129" customFormat="1" ht="30" customHeight="1" spans="1:25">
      <c r="A146" s="146" t="s">
        <v>341</v>
      </c>
      <c r="B146" s="147"/>
      <c r="C146" s="156"/>
      <c r="D146" s="171"/>
      <c r="E146" s="171"/>
      <c r="F146" s="150">
        <f>SUM(F147:F148)</f>
        <v>2</v>
      </c>
      <c r="G146" s="150"/>
      <c r="H146" s="150"/>
      <c r="I146" s="150"/>
      <c r="J146" s="150"/>
      <c r="K146" s="150"/>
      <c r="L146" s="150"/>
      <c r="M146" s="150"/>
      <c r="N146" s="150"/>
      <c r="O146" s="150"/>
      <c r="P146" s="150">
        <f t="shared" ref="P146:V146" si="38">SUM(P147:P148)</f>
        <v>175</v>
      </c>
      <c r="Q146" s="150">
        <f t="shared" si="38"/>
        <v>175</v>
      </c>
      <c r="R146" s="150">
        <f t="shared" si="38"/>
        <v>0</v>
      </c>
      <c r="S146" s="150">
        <f t="shared" si="38"/>
        <v>0</v>
      </c>
      <c r="T146" s="150">
        <f t="shared" si="38"/>
        <v>175</v>
      </c>
      <c r="U146" s="150">
        <f t="shared" si="38"/>
        <v>0</v>
      </c>
      <c r="V146" s="150">
        <f t="shared" si="38"/>
        <v>0</v>
      </c>
      <c r="W146" s="175"/>
      <c r="X146" s="175"/>
      <c r="Y146" s="175"/>
    </row>
    <row r="147" s="125" customFormat="1" ht="56.25" spans="1:25">
      <c r="A147" s="53" t="s">
        <v>806</v>
      </c>
      <c r="B147" s="54" t="s">
        <v>807</v>
      </c>
      <c r="C147" s="55" t="s">
        <v>808</v>
      </c>
      <c r="D147" s="63" t="s">
        <v>89</v>
      </c>
      <c r="E147" s="55" t="s">
        <v>809</v>
      </c>
      <c r="F147" s="54">
        <v>1</v>
      </c>
      <c r="G147" s="54" t="s">
        <v>393</v>
      </c>
      <c r="H147" s="54" t="s">
        <v>394</v>
      </c>
      <c r="I147" s="54" t="s">
        <v>94</v>
      </c>
      <c r="J147" s="54" t="s">
        <v>94</v>
      </c>
      <c r="K147" s="54" t="s">
        <v>94</v>
      </c>
      <c r="L147" s="54">
        <v>28</v>
      </c>
      <c r="M147" s="54">
        <v>72</v>
      </c>
      <c r="N147" s="54">
        <v>230</v>
      </c>
      <c r="O147" s="54">
        <v>395</v>
      </c>
      <c r="P147" s="56">
        <v>35</v>
      </c>
      <c r="Q147" s="56">
        <v>35</v>
      </c>
      <c r="R147" s="86"/>
      <c r="S147" s="86"/>
      <c r="T147" s="86">
        <v>35</v>
      </c>
      <c r="U147" s="86"/>
      <c r="V147" s="86"/>
      <c r="W147" s="54" t="s">
        <v>810</v>
      </c>
      <c r="X147" s="54" t="s">
        <v>121</v>
      </c>
      <c r="Y147" s="59" t="s">
        <v>470</v>
      </c>
    </row>
    <row r="148" s="132" customFormat="1" ht="150" spans="1:25">
      <c r="A148" s="53" t="s">
        <v>811</v>
      </c>
      <c r="B148" s="53" t="s">
        <v>812</v>
      </c>
      <c r="C148" s="55" t="s">
        <v>813</v>
      </c>
      <c r="D148" s="54" t="s">
        <v>345</v>
      </c>
      <c r="E148" s="55" t="s">
        <v>814</v>
      </c>
      <c r="F148" s="54">
        <v>1</v>
      </c>
      <c r="G148" s="53" t="s">
        <v>100</v>
      </c>
      <c r="H148" s="53" t="s">
        <v>815</v>
      </c>
      <c r="I148" s="54" t="s">
        <v>94</v>
      </c>
      <c r="J148" s="54" t="s">
        <v>94</v>
      </c>
      <c r="K148" s="54" t="s">
        <v>94</v>
      </c>
      <c r="L148" s="53" t="s">
        <v>816</v>
      </c>
      <c r="M148" s="56">
        <v>184</v>
      </c>
      <c r="N148" s="56">
        <v>450</v>
      </c>
      <c r="O148" s="56">
        <v>1268</v>
      </c>
      <c r="P148" s="54">
        <f>Q148+V148</f>
        <v>140</v>
      </c>
      <c r="Q148" s="54">
        <f>SUM(R148:U148)</f>
        <v>140</v>
      </c>
      <c r="R148" s="56"/>
      <c r="S148" s="56"/>
      <c r="T148" s="56">
        <v>140</v>
      </c>
      <c r="U148" s="56"/>
      <c r="V148" s="56"/>
      <c r="W148" s="53" t="s">
        <v>290</v>
      </c>
      <c r="X148" s="54" t="s">
        <v>290</v>
      </c>
      <c r="Y148" s="55" t="s">
        <v>817</v>
      </c>
    </row>
    <row r="149" s="129" customFormat="1" ht="36" spans="1:25">
      <c r="A149" s="146" t="s">
        <v>430</v>
      </c>
      <c r="B149" s="147"/>
      <c r="C149" s="156"/>
      <c r="D149" s="171"/>
      <c r="E149" s="171"/>
      <c r="F149" s="150"/>
      <c r="G149" s="171"/>
      <c r="H149" s="171"/>
      <c r="I149" s="171"/>
      <c r="J149" s="171"/>
      <c r="K149" s="171"/>
      <c r="L149" s="171"/>
      <c r="M149" s="171"/>
      <c r="N149" s="171"/>
      <c r="O149" s="175"/>
      <c r="P149" s="162">
        <f>Q149+V149</f>
        <v>0</v>
      </c>
      <c r="Q149" s="162">
        <f>SUM(R149:U149)</f>
        <v>0</v>
      </c>
      <c r="R149" s="175"/>
      <c r="S149" s="175"/>
      <c r="T149" s="175"/>
      <c r="U149" s="175"/>
      <c r="V149" s="175"/>
      <c r="W149" s="175"/>
      <c r="X149" s="175"/>
      <c r="Y149" s="175"/>
    </row>
    <row r="150" s="129" customFormat="1" ht="36" spans="1:25">
      <c r="A150" s="146" t="s">
        <v>431</v>
      </c>
      <c r="B150" s="147"/>
      <c r="C150" s="156"/>
      <c r="D150" s="171"/>
      <c r="E150" s="171"/>
      <c r="F150" s="150"/>
      <c r="G150" s="171"/>
      <c r="H150" s="171"/>
      <c r="I150" s="171"/>
      <c r="J150" s="171"/>
      <c r="K150" s="171"/>
      <c r="L150" s="171"/>
      <c r="M150" s="171"/>
      <c r="N150" s="171"/>
      <c r="O150" s="175"/>
      <c r="P150" s="162">
        <f>Q150+V150</f>
        <v>0</v>
      </c>
      <c r="Q150" s="162">
        <f>SUM(R150:U150)</f>
        <v>0</v>
      </c>
      <c r="R150" s="175"/>
      <c r="S150" s="175"/>
      <c r="T150" s="175"/>
      <c r="U150" s="175"/>
      <c r="V150" s="175"/>
      <c r="W150" s="175"/>
      <c r="X150" s="175"/>
      <c r="Y150" s="175"/>
    </row>
    <row r="151" s="19" customFormat="1" ht="30" customHeight="1" spans="1:25">
      <c r="A151" s="142" t="s">
        <v>432</v>
      </c>
      <c r="B151" s="143"/>
      <c r="C151" s="154"/>
      <c r="D151" s="172"/>
      <c r="E151" s="172"/>
      <c r="F151" s="143">
        <f>F152+F159+F160+F161</f>
        <v>8</v>
      </c>
      <c r="G151" s="143"/>
      <c r="H151" s="143"/>
      <c r="I151" s="143"/>
      <c r="J151" s="143"/>
      <c r="K151" s="143"/>
      <c r="L151" s="143"/>
      <c r="M151" s="143"/>
      <c r="N151" s="143"/>
      <c r="O151" s="143"/>
      <c r="P151" s="143">
        <f t="shared" ref="P151:V151" si="39">P152+P159+P160+P161</f>
        <v>198</v>
      </c>
      <c r="Q151" s="143">
        <f t="shared" si="39"/>
        <v>198</v>
      </c>
      <c r="R151" s="143">
        <f t="shared" si="39"/>
        <v>50</v>
      </c>
      <c r="S151" s="143">
        <f t="shared" si="39"/>
        <v>45</v>
      </c>
      <c r="T151" s="143">
        <f t="shared" si="39"/>
        <v>103</v>
      </c>
      <c r="U151" s="143">
        <f t="shared" si="39"/>
        <v>0</v>
      </c>
      <c r="V151" s="143">
        <f t="shared" si="39"/>
        <v>0</v>
      </c>
      <c r="W151" s="178"/>
      <c r="X151" s="178"/>
      <c r="Y151" s="178"/>
    </row>
    <row r="152" s="129" customFormat="1" ht="30" customHeight="1" spans="1:25">
      <c r="A152" s="146" t="s">
        <v>433</v>
      </c>
      <c r="B152" s="147"/>
      <c r="C152" s="156"/>
      <c r="D152" s="171"/>
      <c r="E152" s="171"/>
      <c r="F152" s="150">
        <f>SUM(F153:F158)</f>
        <v>6</v>
      </c>
      <c r="G152" s="150"/>
      <c r="H152" s="150"/>
      <c r="I152" s="150"/>
      <c r="J152" s="150"/>
      <c r="K152" s="150"/>
      <c r="L152" s="150"/>
      <c r="M152" s="150"/>
      <c r="N152" s="150"/>
      <c r="O152" s="150"/>
      <c r="P152" s="150">
        <f t="shared" ref="P152:V152" si="40">SUM(P153:P158)</f>
        <v>90</v>
      </c>
      <c r="Q152" s="150">
        <f t="shared" si="40"/>
        <v>90</v>
      </c>
      <c r="R152" s="150">
        <f t="shared" si="40"/>
        <v>0</v>
      </c>
      <c r="S152" s="150">
        <f t="shared" si="40"/>
        <v>45</v>
      </c>
      <c r="T152" s="150">
        <f t="shared" si="40"/>
        <v>45</v>
      </c>
      <c r="U152" s="150">
        <f t="shared" si="40"/>
        <v>0</v>
      </c>
      <c r="V152" s="150">
        <f t="shared" si="40"/>
        <v>0</v>
      </c>
      <c r="W152" s="175"/>
      <c r="X152" s="175"/>
      <c r="Y152" s="175"/>
    </row>
    <row r="153" s="125" customFormat="1" ht="75" spans="1:25">
      <c r="A153" s="56">
        <v>85</v>
      </c>
      <c r="B153" s="54" t="s">
        <v>818</v>
      </c>
      <c r="C153" s="55" t="s">
        <v>819</v>
      </c>
      <c r="D153" s="54" t="s">
        <v>820</v>
      </c>
      <c r="E153" s="55" t="s">
        <v>821</v>
      </c>
      <c r="F153" s="54">
        <v>1</v>
      </c>
      <c r="G153" s="54" t="s">
        <v>155</v>
      </c>
      <c r="H153" s="54" t="s">
        <v>156</v>
      </c>
      <c r="I153" s="54" t="s">
        <v>93</v>
      </c>
      <c r="J153" s="54" t="s">
        <v>94</v>
      </c>
      <c r="K153" s="54" t="s">
        <v>93</v>
      </c>
      <c r="L153" s="54">
        <v>88</v>
      </c>
      <c r="M153" s="56">
        <v>153</v>
      </c>
      <c r="N153" s="56">
        <v>115</v>
      </c>
      <c r="O153" s="56">
        <v>208</v>
      </c>
      <c r="P153" s="54">
        <f t="shared" ref="P153:P160" si="41">Q153+V153</f>
        <v>15</v>
      </c>
      <c r="Q153" s="54">
        <f t="shared" ref="Q153:Q160" si="42">SUM(R153:U153)</f>
        <v>15</v>
      </c>
      <c r="R153" s="56"/>
      <c r="S153" s="56">
        <v>15</v>
      </c>
      <c r="T153" s="56"/>
      <c r="U153" s="56"/>
      <c r="V153" s="56"/>
      <c r="W153" s="54" t="s">
        <v>142</v>
      </c>
      <c r="X153" s="54" t="s">
        <v>142</v>
      </c>
      <c r="Y153" s="55" t="s">
        <v>579</v>
      </c>
    </row>
    <row r="154" s="125" customFormat="1" ht="75" spans="1:25">
      <c r="A154" s="56">
        <v>86</v>
      </c>
      <c r="B154" s="54" t="s">
        <v>822</v>
      </c>
      <c r="C154" s="55" t="s">
        <v>819</v>
      </c>
      <c r="D154" s="54" t="s">
        <v>820</v>
      </c>
      <c r="E154" s="55" t="s">
        <v>823</v>
      </c>
      <c r="F154" s="54">
        <v>1</v>
      </c>
      <c r="G154" s="54" t="s">
        <v>148</v>
      </c>
      <c r="H154" s="54" t="s">
        <v>558</v>
      </c>
      <c r="I154" s="54" t="s">
        <v>93</v>
      </c>
      <c r="J154" s="54" t="s">
        <v>94</v>
      </c>
      <c r="K154" s="54" t="s">
        <v>93</v>
      </c>
      <c r="L154" s="54">
        <v>98</v>
      </c>
      <c r="M154" s="56">
        <v>156</v>
      </c>
      <c r="N154" s="56">
        <v>156</v>
      </c>
      <c r="O154" s="56">
        <v>310</v>
      </c>
      <c r="P154" s="54">
        <f t="shared" si="41"/>
        <v>15</v>
      </c>
      <c r="Q154" s="54">
        <f t="shared" si="42"/>
        <v>15</v>
      </c>
      <c r="R154" s="56"/>
      <c r="S154" s="56">
        <v>15</v>
      </c>
      <c r="T154" s="56"/>
      <c r="U154" s="56"/>
      <c r="V154" s="56"/>
      <c r="W154" s="54" t="s">
        <v>142</v>
      </c>
      <c r="X154" s="54" t="s">
        <v>142</v>
      </c>
      <c r="Y154" s="55" t="s">
        <v>579</v>
      </c>
    </row>
    <row r="155" s="125" customFormat="1" ht="93.75" spans="1:25">
      <c r="A155" s="56">
        <v>87</v>
      </c>
      <c r="B155" s="56" t="s">
        <v>824</v>
      </c>
      <c r="C155" s="55" t="s">
        <v>819</v>
      </c>
      <c r="D155" s="54" t="s">
        <v>820</v>
      </c>
      <c r="E155" s="55" t="s">
        <v>825</v>
      </c>
      <c r="F155" s="54">
        <v>1</v>
      </c>
      <c r="G155" s="54" t="s">
        <v>100</v>
      </c>
      <c r="H155" s="54" t="s">
        <v>826</v>
      </c>
      <c r="I155" s="54" t="s">
        <v>93</v>
      </c>
      <c r="J155" s="54" t="s">
        <v>94</v>
      </c>
      <c r="K155" s="54" t="s">
        <v>93</v>
      </c>
      <c r="L155" s="54">
        <v>88</v>
      </c>
      <c r="M155" s="56">
        <v>136</v>
      </c>
      <c r="N155" s="56">
        <v>144</v>
      </c>
      <c r="O155" s="56">
        <v>288</v>
      </c>
      <c r="P155" s="54">
        <f t="shared" si="41"/>
        <v>15</v>
      </c>
      <c r="Q155" s="54">
        <f t="shared" si="42"/>
        <v>15</v>
      </c>
      <c r="R155" s="56"/>
      <c r="S155" s="56">
        <v>15</v>
      </c>
      <c r="T155" s="56"/>
      <c r="U155" s="56"/>
      <c r="V155" s="56"/>
      <c r="W155" s="54" t="s">
        <v>142</v>
      </c>
      <c r="X155" s="54" t="s">
        <v>142</v>
      </c>
      <c r="Y155" s="55" t="s">
        <v>579</v>
      </c>
    </row>
    <row r="156" s="125" customFormat="1" ht="56.25" spans="1:25">
      <c r="A156" s="56">
        <v>88</v>
      </c>
      <c r="B156" s="56" t="s">
        <v>827</v>
      </c>
      <c r="C156" s="55" t="s">
        <v>819</v>
      </c>
      <c r="D156" s="54" t="s">
        <v>828</v>
      </c>
      <c r="E156" s="55" t="s">
        <v>829</v>
      </c>
      <c r="F156" s="54">
        <v>1</v>
      </c>
      <c r="G156" s="56" t="s">
        <v>189</v>
      </c>
      <c r="H156" s="54" t="s">
        <v>830</v>
      </c>
      <c r="I156" s="54" t="s">
        <v>94</v>
      </c>
      <c r="J156" s="54" t="s">
        <v>94</v>
      </c>
      <c r="K156" s="54" t="s">
        <v>93</v>
      </c>
      <c r="L156" s="54">
        <v>58</v>
      </c>
      <c r="M156" s="56">
        <v>140</v>
      </c>
      <c r="N156" s="56">
        <v>318</v>
      </c>
      <c r="O156" s="56">
        <v>1209</v>
      </c>
      <c r="P156" s="54">
        <f t="shared" si="41"/>
        <v>15</v>
      </c>
      <c r="Q156" s="54">
        <f t="shared" si="42"/>
        <v>15</v>
      </c>
      <c r="R156" s="56"/>
      <c r="S156" s="56"/>
      <c r="T156" s="56">
        <v>15</v>
      </c>
      <c r="U156" s="56"/>
      <c r="V156" s="56"/>
      <c r="W156" s="54" t="s">
        <v>142</v>
      </c>
      <c r="X156" s="54" t="s">
        <v>142</v>
      </c>
      <c r="Y156" s="55" t="s">
        <v>579</v>
      </c>
    </row>
    <row r="157" s="125" customFormat="1" ht="75" spans="1:25">
      <c r="A157" s="56">
        <v>89</v>
      </c>
      <c r="B157" s="56" t="s">
        <v>831</v>
      </c>
      <c r="C157" s="55" t="s">
        <v>819</v>
      </c>
      <c r="D157" s="54" t="s">
        <v>832</v>
      </c>
      <c r="E157" s="55" t="s">
        <v>833</v>
      </c>
      <c r="F157" s="54">
        <v>1</v>
      </c>
      <c r="G157" s="56" t="s">
        <v>735</v>
      </c>
      <c r="H157" s="54" t="s">
        <v>834</v>
      </c>
      <c r="I157" s="54" t="s">
        <v>94</v>
      </c>
      <c r="J157" s="54" t="s">
        <v>94</v>
      </c>
      <c r="K157" s="54" t="s">
        <v>93</v>
      </c>
      <c r="L157" s="54">
        <v>67</v>
      </c>
      <c r="M157" s="56">
        <v>143</v>
      </c>
      <c r="N157" s="56">
        <v>520</v>
      </c>
      <c r="O157" s="56">
        <v>1510</v>
      </c>
      <c r="P157" s="54">
        <f t="shared" si="41"/>
        <v>15</v>
      </c>
      <c r="Q157" s="54">
        <f t="shared" si="42"/>
        <v>15</v>
      </c>
      <c r="R157" s="56"/>
      <c r="S157" s="56"/>
      <c r="T157" s="56">
        <v>15</v>
      </c>
      <c r="U157" s="56"/>
      <c r="V157" s="56"/>
      <c r="W157" s="54" t="s">
        <v>142</v>
      </c>
      <c r="X157" s="54" t="s">
        <v>142</v>
      </c>
      <c r="Y157" s="55" t="s">
        <v>579</v>
      </c>
    </row>
    <row r="158" s="125" customFormat="1" ht="56.25" spans="1:25">
      <c r="A158" s="56">
        <v>90</v>
      </c>
      <c r="B158" s="56" t="s">
        <v>835</v>
      </c>
      <c r="C158" s="55" t="s">
        <v>819</v>
      </c>
      <c r="D158" s="54" t="s">
        <v>836</v>
      </c>
      <c r="E158" s="55" t="s">
        <v>837</v>
      </c>
      <c r="F158" s="54">
        <v>1</v>
      </c>
      <c r="G158" s="56" t="s">
        <v>393</v>
      </c>
      <c r="H158" s="54" t="s">
        <v>838</v>
      </c>
      <c r="I158" s="54" t="s">
        <v>94</v>
      </c>
      <c r="J158" s="54" t="s">
        <v>94</v>
      </c>
      <c r="K158" s="54" t="s">
        <v>93</v>
      </c>
      <c r="L158" s="54">
        <v>78</v>
      </c>
      <c r="M158" s="56">
        <v>154</v>
      </c>
      <c r="N158" s="56">
        <v>526</v>
      </c>
      <c r="O158" s="56">
        <v>1531</v>
      </c>
      <c r="P158" s="54">
        <f t="shared" si="41"/>
        <v>15</v>
      </c>
      <c r="Q158" s="54">
        <f t="shared" si="42"/>
        <v>15</v>
      </c>
      <c r="R158" s="56"/>
      <c r="S158" s="56"/>
      <c r="T158" s="56">
        <v>15</v>
      </c>
      <c r="U158" s="56"/>
      <c r="V158" s="56"/>
      <c r="W158" s="54" t="s">
        <v>142</v>
      </c>
      <c r="X158" s="54" t="s">
        <v>142</v>
      </c>
      <c r="Y158" s="55" t="s">
        <v>579</v>
      </c>
    </row>
    <row r="159" s="129" customFormat="1" ht="30" customHeight="1" spans="1:25">
      <c r="A159" s="146" t="s">
        <v>434</v>
      </c>
      <c r="B159" s="147"/>
      <c r="C159" s="156"/>
      <c r="D159" s="171"/>
      <c r="E159" s="171"/>
      <c r="F159" s="150"/>
      <c r="G159" s="171"/>
      <c r="H159" s="171"/>
      <c r="I159" s="171"/>
      <c r="J159" s="171"/>
      <c r="K159" s="171"/>
      <c r="L159" s="171"/>
      <c r="M159" s="171"/>
      <c r="N159" s="171"/>
      <c r="O159" s="175"/>
      <c r="P159" s="162">
        <f t="shared" si="41"/>
        <v>0</v>
      </c>
      <c r="Q159" s="162">
        <f t="shared" si="42"/>
        <v>0</v>
      </c>
      <c r="R159" s="175"/>
      <c r="S159" s="175"/>
      <c r="T159" s="175"/>
      <c r="U159" s="175"/>
      <c r="V159" s="175"/>
      <c r="W159" s="175"/>
      <c r="X159" s="175"/>
      <c r="Y159" s="175"/>
    </row>
    <row r="160" s="129" customFormat="1" ht="30" customHeight="1" spans="1:25">
      <c r="A160" s="146" t="s">
        <v>435</v>
      </c>
      <c r="B160" s="147"/>
      <c r="C160" s="156"/>
      <c r="D160" s="171"/>
      <c r="E160" s="171"/>
      <c r="F160" s="150"/>
      <c r="G160" s="171"/>
      <c r="H160" s="171"/>
      <c r="I160" s="171"/>
      <c r="J160" s="171"/>
      <c r="K160" s="171"/>
      <c r="L160" s="171"/>
      <c r="M160" s="171"/>
      <c r="N160" s="171"/>
      <c r="O160" s="175"/>
      <c r="P160" s="162">
        <f t="shared" si="41"/>
        <v>0</v>
      </c>
      <c r="Q160" s="162">
        <f t="shared" si="42"/>
        <v>0</v>
      </c>
      <c r="R160" s="175"/>
      <c r="S160" s="175"/>
      <c r="T160" s="175"/>
      <c r="U160" s="175"/>
      <c r="V160" s="175"/>
      <c r="W160" s="175"/>
      <c r="X160" s="175"/>
      <c r="Y160" s="175"/>
    </row>
    <row r="161" s="129" customFormat="1" ht="30" customHeight="1" spans="1:25">
      <c r="A161" s="146" t="s">
        <v>436</v>
      </c>
      <c r="B161" s="147"/>
      <c r="C161" s="156"/>
      <c r="D161" s="171"/>
      <c r="E161" s="171"/>
      <c r="F161" s="150">
        <f>SUM(F162:F163)</f>
        <v>2</v>
      </c>
      <c r="G161" s="150"/>
      <c r="H161" s="150"/>
      <c r="I161" s="150"/>
      <c r="J161" s="150"/>
      <c r="K161" s="150"/>
      <c r="L161" s="150"/>
      <c r="M161" s="150"/>
      <c r="N161" s="150"/>
      <c r="O161" s="150"/>
      <c r="P161" s="150">
        <f t="shared" ref="P161:V161" si="43">SUM(P162:P163)</f>
        <v>108</v>
      </c>
      <c r="Q161" s="150">
        <f t="shared" si="43"/>
        <v>108</v>
      </c>
      <c r="R161" s="150">
        <f t="shared" si="43"/>
        <v>50</v>
      </c>
      <c r="S161" s="150">
        <f t="shared" si="43"/>
        <v>0</v>
      </c>
      <c r="T161" s="150">
        <f t="shared" si="43"/>
        <v>58</v>
      </c>
      <c r="U161" s="150">
        <f t="shared" si="43"/>
        <v>0</v>
      </c>
      <c r="V161" s="150">
        <f t="shared" si="43"/>
        <v>0</v>
      </c>
      <c r="W161" s="175"/>
      <c r="X161" s="175"/>
      <c r="Y161" s="175"/>
    </row>
    <row r="162" s="125" customFormat="1" ht="75" spans="1:25">
      <c r="A162" s="54">
        <v>91</v>
      </c>
      <c r="B162" s="54" t="s">
        <v>839</v>
      </c>
      <c r="C162" s="55" t="s">
        <v>840</v>
      </c>
      <c r="D162" s="63" t="s">
        <v>89</v>
      </c>
      <c r="E162" s="55" t="s">
        <v>841</v>
      </c>
      <c r="F162" s="54">
        <v>1</v>
      </c>
      <c r="G162" s="54" t="s">
        <v>127</v>
      </c>
      <c r="H162" s="54" t="s">
        <v>252</v>
      </c>
      <c r="I162" s="54" t="s">
        <v>94</v>
      </c>
      <c r="J162" s="54" t="s">
        <v>719</v>
      </c>
      <c r="K162" s="54" t="s">
        <v>94</v>
      </c>
      <c r="L162" s="54">
        <v>110</v>
      </c>
      <c r="M162" s="54">
        <v>274</v>
      </c>
      <c r="N162" s="54">
        <v>405</v>
      </c>
      <c r="O162" s="54">
        <v>1268</v>
      </c>
      <c r="P162" s="54">
        <f>Q162+V162</f>
        <v>58</v>
      </c>
      <c r="Q162" s="54">
        <f>SUM(R162:U162)</f>
        <v>58</v>
      </c>
      <c r="R162" s="54"/>
      <c r="S162" s="54"/>
      <c r="T162" s="54">
        <v>58</v>
      </c>
      <c r="U162" s="54"/>
      <c r="V162" s="54"/>
      <c r="W162" s="54" t="s">
        <v>127</v>
      </c>
      <c r="X162" s="54" t="s">
        <v>121</v>
      </c>
      <c r="Y162" s="59" t="s">
        <v>470</v>
      </c>
    </row>
    <row r="163" s="125" customFormat="1" ht="75" spans="1:25">
      <c r="A163" s="54">
        <v>92</v>
      </c>
      <c r="B163" s="54" t="s">
        <v>842</v>
      </c>
      <c r="C163" s="60" t="s">
        <v>843</v>
      </c>
      <c r="D163" s="63" t="s">
        <v>89</v>
      </c>
      <c r="E163" s="55" t="s">
        <v>844</v>
      </c>
      <c r="F163" s="54">
        <v>1</v>
      </c>
      <c r="G163" s="54" t="s">
        <v>140</v>
      </c>
      <c r="H163" s="54" t="s">
        <v>631</v>
      </c>
      <c r="I163" s="54" t="s">
        <v>94</v>
      </c>
      <c r="J163" s="54" t="s">
        <v>507</v>
      </c>
      <c r="K163" s="54" t="s">
        <v>94</v>
      </c>
      <c r="L163" s="54">
        <v>83</v>
      </c>
      <c r="M163" s="54">
        <v>207.5</v>
      </c>
      <c r="N163" s="54">
        <v>279</v>
      </c>
      <c r="O163" s="54">
        <v>697.5</v>
      </c>
      <c r="P163" s="54">
        <f>Q163+V163</f>
        <v>50</v>
      </c>
      <c r="Q163" s="54">
        <f>SUM(R163:U163)</f>
        <v>50</v>
      </c>
      <c r="R163" s="54">
        <v>50</v>
      </c>
      <c r="S163" s="54"/>
      <c r="T163" s="54"/>
      <c r="U163" s="54"/>
      <c r="V163" s="54"/>
      <c r="W163" s="54" t="s">
        <v>632</v>
      </c>
      <c r="X163" s="54" t="s">
        <v>121</v>
      </c>
      <c r="Y163" s="59" t="s">
        <v>470</v>
      </c>
    </row>
    <row r="164" s="19" customFormat="1" ht="30" customHeight="1" spans="1:25">
      <c r="A164" s="142" t="s">
        <v>437</v>
      </c>
      <c r="B164" s="143"/>
      <c r="C164" s="154"/>
      <c r="D164" s="172"/>
      <c r="E164" s="172"/>
      <c r="F164" s="143">
        <f>F165+F166</f>
        <v>0</v>
      </c>
      <c r="G164" s="143"/>
      <c r="H164" s="143"/>
      <c r="I164" s="143"/>
      <c r="J164" s="143"/>
      <c r="K164" s="143"/>
      <c r="L164" s="143"/>
      <c r="M164" s="143"/>
      <c r="N164" s="143"/>
      <c r="O164" s="143"/>
      <c r="P164" s="143">
        <f t="shared" ref="P164:V164" si="44">P165+P166</f>
        <v>0</v>
      </c>
      <c r="Q164" s="143">
        <f t="shared" si="44"/>
        <v>0</v>
      </c>
      <c r="R164" s="143">
        <f t="shared" si="44"/>
        <v>0</v>
      </c>
      <c r="S164" s="143">
        <f t="shared" si="44"/>
        <v>0</v>
      </c>
      <c r="T164" s="143">
        <f t="shared" si="44"/>
        <v>0</v>
      </c>
      <c r="U164" s="143">
        <f t="shared" si="44"/>
        <v>0</v>
      </c>
      <c r="V164" s="143">
        <f t="shared" si="44"/>
        <v>0</v>
      </c>
      <c r="W164" s="178"/>
      <c r="X164" s="178"/>
      <c r="Y164" s="178"/>
    </row>
    <row r="165" s="129" customFormat="1" ht="30" customHeight="1" spans="1:25">
      <c r="A165" s="146" t="s">
        <v>438</v>
      </c>
      <c r="B165" s="147"/>
      <c r="C165" s="156"/>
      <c r="D165" s="171"/>
      <c r="E165" s="171"/>
      <c r="F165" s="150"/>
      <c r="G165" s="171"/>
      <c r="H165" s="171"/>
      <c r="I165" s="171"/>
      <c r="J165" s="171"/>
      <c r="K165" s="171"/>
      <c r="L165" s="171"/>
      <c r="M165" s="171"/>
      <c r="N165" s="171"/>
      <c r="O165" s="175"/>
      <c r="P165" s="162">
        <f>Q165+V165</f>
        <v>0</v>
      </c>
      <c r="Q165" s="162">
        <f>SUM(R165:U165)</f>
        <v>0</v>
      </c>
      <c r="R165" s="175"/>
      <c r="S165" s="175"/>
      <c r="T165" s="175"/>
      <c r="U165" s="175"/>
      <c r="V165" s="175"/>
      <c r="W165" s="175"/>
      <c r="X165" s="175"/>
      <c r="Y165" s="175"/>
    </row>
    <row r="166" s="129" customFormat="1" ht="30" customHeight="1" spans="1:25">
      <c r="A166" s="146" t="s">
        <v>439</v>
      </c>
      <c r="B166" s="147"/>
      <c r="C166" s="156"/>
      <c r="D166" s="171"/>
      <c r="E166" s="171"/>
      <c r="F166" s="150"/>
      <c r="G166" s="171"/>
      <c r="H166" s="171"/>
      <c r="I166" s="171"/>
      <c r="J166" s="171"/>
      <c r="K166" s="171"/>
      <c r="L166" s="171"/>
      <c r="M166" s="171"/>
      <c r="N166" s="171"/>
      <c r="O166" s="175"/>
      <c r="P166" s="162">
        <f t="shared" ref="P166:P175" si="45">Q166+V166</f>
        <v>0</v>
      </c>
      <c r="Q166" s="162">
        <f t="shared" ref="Q166:Q175" si="46">SUM(R166:U166)</f>
        <v>0</v>
      </c>
      <c r="R166" s="175"/>
      <c r="S166" s="175"/>
      <c r="T166" s="175"/>
      <c r="U166" s="175"/>
      <c r="V166" s="175"/>
      <c r="W166" s="175"/>
      <c r="X166" s="175"/>
      <c r="Y166" s="175"/>
    </row>
    <row r="167" s="19" customFormat="1" ht="30" customHeight="1" spans="1:25">
      <c r="A167" s="138" t="s">
        <v>440</v>
      </c>
      <c r="B167" s="139"/>
      <c r="C167" s="169"/>
      <c r="D167" s="179"/>
      <c r="E167" s="179"/>
      <c r="F167" s="139">
        <f>F168</f>
        <v>5</v>
      </c>
      <c r="G167" s="139"/>
      <c r="H167" s="139"/>
      <c r="I167" s="139"/>
      <c r="J167" s="139"/>
      <c r="K167" s="139"/>
      <c r="L167" s="139"/>
      <c r="M167" s="139"/>
      <c r="N167" s="139"/>
      <c r="O167" s="139"/>
      <c r="P167" s="139">
        <f t="shared" ref="P167:V167" si="47">P168</f>
        <v>430</v>
      </c>
      <c r="Q167" s="139">
        <f t="shared" si="47"/>
        <v>430</v>
      </c>
      <c r="R167" s="139">
        <f t="shared" si="47"/>
        <v>80</v>
      </c>
      <c r="S167" s="139">
        <f t="shared" si="47"/>
        <v>0</v>
      </c>
      <c r="T167" s="139">
        <f t="shared" si="47"/>
        <v>350</v>
      </c>
      <c r="U167" s="139">
        <f t="shared" si="47"/>
        <v>0</v>
      </c>
      <c r="V167" s="139">
        <f t="shared" si="47"/>
        <v>0</v>
      </c>
      <c r="W167" s="192"/>
      <c r="X167" s="192"/>
      <c r="Y167" s="192"/>
    </row>
    <row r="168" s="19" customFormat="1" spans="1:25">
      <c r="A168" s="142" t="s">
        <v>441</v>
      </c>
      <c r="B168" s="143"/>
      <c r="C168" s="154"/>
      <c r="D168" s="172"/>
      <c r="E168" s="172"/>
      <c r="F168" s="143">
        <f>F169+F170</f>
        <v>5</v>
      </c>
      <c r="G168" s="143"/>
      <c r="H168" s="143"/>
      <c r="I168" s="143"/>
      <c r="J168" s="143"/>
      <c r="K168" s="143"/>
      <c r="L168" s="143"/>
      <c r="M168" s="143"/>
      <c r="N168" s="143"/>
      <c r="O168" s="143"/>
      <c r="P168" s="143">
        <f t="shared" ref="P168:V168" si="48">P169+P170</f>
        <v>430</v>
      </c>
      <c r="Q168" s="143">
        <f t="shared" si="48"/>
        <v>430</v>
      </c>
      <c r="R168" s="143">
        <f t="shared" si="48"/>
        <v>80</v>
      </c>
      <c r="S168" s="143">
        <f t="shared" si="48"/>
        <v>0</v>
      </c>
      <c r="T168" s="143">
        <f t="shared" si="48"/>
        <v>350</v>
      </c>
      <c r="U168" s="143">
        <f t="shared" si="48"/>
        <v>0</v>
      </c>
      <c r="V168" s="143">
        <f t="shared" si="48"/>
        <v>0</v>
      </c>
      <c r="W168" s="178"/>
      <c r="X168" s="178"/>
      <c r="Y168" s="178"/>
    </row>
    <row r="169" s="129" customFormat="1" spans="1:25">
      <c r="A169" s="146" t="s">
        <v>442</v>
      </c>
      <c r="B169" s="147"/>
      <c r="C169" s="156"/>
      <c r="D169" s="171"/>
      <c r="E169" s="171"/>
      <c r="F169" s="150"/>
      <c r="G169" s="171"/>
      <c r="H169" s="171"/>
      <c r="I169" s="171"/>
      <c r="J169" s="171"/>
      <c r="K169" s="171"/>
      <c r="L169" s="171"/>
      <c r="M169" s="171"/>
      <c r="N169" s="171"/>
      <c r="O169" s="175"/>
      <c r="P169" s="162">
        <f t="shared" si="45"/>
        <v>0</v>
      </c>
      <c r="Q169" s="162">
        <f t="shared" si="46"/>
        <v>0</v>
      </c>
      <c r="R169" s="175"/>
      <c r="S169" s="175"/>
      <c r="T169" s="175"/>
      <c r="U169" s="175"/>
      <c r="V169" s="175"/>
      <c r="W169" s="175"/>
      <c r="X169" s="175"/>
      <c r="Y169" s="175"/>
    </row>
    <row r="170" s="129" customFormat="1" ht="24" spans="1:25">
      <c r="A170" s="146" t="s">
        <v>443</v>
      </c>
      <c r="B170" s="147"/>
      <c r="C170" s="156"/>
      <c r="D170" s="171"/>
      <c r="E170" s="171"/>
      <c r="F170" s="150">
        <f>SUM(F171:F175)</f>
        <v>5</v>
      </c>
      <c r="G170" s="150"/>
      <c r="H170" s="150"/>
      <c r="I170" s="150"/>
      <c r="J170" s="150"/>
      <c r="K170" s="150"/>
      <c r="L170" s="150"/>
      <c r="M170" s="150"/>
      <c r="N170" s="150"/>
      <c r="O170" s="150"/>
      <c r="P170" s="150">
        <f t="shared" ref="P170:V170" si="49">SUM(P171:P175)</f>
        <v>430</v>
      </c>
      <c r="Q170" s="150">
        <f t="shared" si="49"/>
        <v>430</v>
      </c>
      <c r="R170" s="150">
        <f t="shared" si="49"/>
        <v>80</v>
      </c>
      <c r="S170" s="150">
        <f t="shared" si="49"/>
        <v>0</v>
      </c>
      <c r="T170" s="150">
        <f t="shared" si="49"/>
        <v>350</v>
      </c>
      <c r="U170" s="150">
        <f t="shared" si="49"/>
        <v>0</v>
      </c>
      <c r="V170" s="150">
        <f t="shared" si="49"/>
        <v>0</v>
      </c>
      <c r="W170" s="175"/>
      <c r="X170" s="175"/>
      <c r="Y170" s="175"/>
    </row>
    <row r="171" s="125" customFormat="1" ht="112.5" spans="1:25">
      <c r="A171" s="54">
        <v>93</v>
      </c>
      <c r="B171" s="56" t="s">
        <v>845</v>
      </c>
      <c r="C171" s="60" t="s">
        <v>846</v>
      </c>
      <c r="D171" s="56" t="s">
        <v>286</v>
      </c>
      <c r="E171" s="60" t="s">
        <v>847</v>
      </c>
      <c r="F171" s="56">
        <v>1</v>
      </c>
      <c r="G171" s="56" t="s">
        <v>323</v>
      </c>
      <c r="H171" s="56" t="s">
        <v>672</v>
      </c>
      <c r="I171" s="56" t="s">
        <v>94</v>
      </c>
      <c r="J171" s="56" t="s">
        <v>94</v>
      </c>
      <c r="K171" s="56" t="s">
        <v>94</v>
      </c>
      <c r="L171" s="56">
        <v>30</v>
      </c>
      <c r="M171" s="56">
        <v>30</v>
      </c>
      <c r="N171" s="56">
        <v>200</v>
      </c>
      <c r="O171" s="56">
        <v>200</v>
      </c>
      <c r="P171" s="54">
        <f t="shared" si="45"/>
        <v>80</v>
      </c>
      <c r="Q171" s="54">
        <f t="shared" si="46"/>
        <v>80</v>
      </c>
      <c r="R171" s="56">
        <v>80</v>
      </c>
      <c r="S171" s="56"/>
      <c r="T171" s="56"/>
      <c r="U171" s="56"/>
      <c r="V171" s="56"/>
      <c r="W171" s="56" t="s">
        <v>848</v>
      </c>
      <c r="X171" s="56" t="s">
        <v>253</v>
      </c>
      <c r="Y171" s="60" t="s">
        <v>817</v>
      </c>
    </row>
    <row r="172" s="125" customFormat="1" ht="112.5" spans="1:25">
      <c r="A172" s="54">
        <v>94</v>
      </c>
      <c r="B172" s="56" t="s">
        <v>849</v>
      </c>
      <c r="C172" s="60" t="s">
        <v>850</v>
      </c>
      <c r="D172" s="56" t="s">
        <v>286</v>
      </c>
      <c r="E172" s="60" t="s">
        <v>851</v>
      </c>
      <c r="F172" s="56">
        <v>1</v>
      </c>
      <c r="G172" s="56" t="s">
        <v>114</v>
      </c>
      <c r="H172" s="56" t="s">
        <v>852</v>
      </c>
      <c r="I172" s="56" t="s">
        <v>94</v>
      </c>
      <c r="J172" s="56" t="s">
        <v>94</v>
      </c>
      <c r="K172" s="56" t="s">
        <v>94</v>
      </c>
      <c r="L172" s="56">
        <v>20</v>
      </c>
      <c r="M172" s="56">
        <v>60</v>
      </c>
      <c r="N172" s="56">
        <v>157</v>
      </c>
      <c r="O172" s="56">
        <v>622</v>
      </c>
      <c r="P172" s="54">
        <f t="shared" si="45"/>
        <v>92</v>
      </c>
      <c r="Q172" s="54">
        <f t="shared" si="46"/>
        <v>92</v>
      </c>
      <c r="R172" s="56"/>
      <c r="S172" s="56"/>
      <c r="T172" s="56">
        <v>92</v>
      </c>
      <c r="U172" s="56"/>
      <c r="V172" s="56"/>
      <c r="W172" s="56" t="s">
        <v>848</v>
      </c>
      <c r="X172" s="56" t="s">
        <v>253</v>
      </c>
      <c r="Y172" s="60" t="s">
        <v>817</v>
      </c>
    </row>
    <row r="173" s="125" customFormat="1" ht="131.25" spans="1:25">
      <c r="A173" s="54">
        <v>95</v>
      </c>
      <c r="B173" s="56" t="s">
        <v>853</v>
      </c>
      <c r="C173" s="60" t="s">
        <v>854</v>
      </c>
      <c r="D173" s="56" t="s">
        <v>286</v>
      </c>
      <c r="E173" s="60" t="s">
        <v>855</v>
      </c>
      <c r="F173" s="56">
        <v>1</v>
      </c>
      <c r="G173" s="56" t="s">
        <v>323</v>
      </c>
      <c r="H173" s="56" t="s">
        <v>672</v>
      </c>
      <c r="I173" s="56" t="s">
        <v>94</v>
      </c>
      <c r="J173" s="56" t="s">
        <v>94</v>
      </c>
      <c r="K173" s="56" t="s">
        <v>94</v>
      </c>
      <c r="L173" s="56">
        <v>30</v>
      </c>
      <c r="M173" s="5">
        <v>30</v>
      </c>
      <c r="N173" s="56">
        <v>200</v>
      </c>
      <c r="O173" s="56">
        <v>200</v>
      </c>
      <c r="P173" s="54">
        <f t="shared" si="45"/>
        <v>93</v>
      </c>
      <c r="Q173" s="54">
        <f t="shared" si="46"/>
        <v>93</v>
      </c>
      <c r="R173" s="56"/>
      <c r="S173" s="56"/>
      <c r="T173" s="56">
        <v>93</v>
      </c>
      <c r="U173" s="56"/>
      <c r="V173" s="56"/>
      <c r="W173" s="56" t="s">
        <v>848</v>
      </c>
      <c r="X173" s="56" t="s">
        <v>253</v>
      </c>
      <c r="Y173" s="60" t="s">
        <v>817</v>
      </c>
    </row>
    <row r="174" s="125" customFormat="1" ht="206.25" spans="1:25">
      <c r="A174" s="54">
        <v>96</v>
      </c>
      <c r="B174" s="56" t="s">
        <v>856</v>
      </c>
      <c r="C174" s="60" t="s">
        <v>857</v>
      </c>
      <c r="D174" s="56" t="s">
        <v>286</v>
      </c>
      <c r="E174" s="60" t="s">
        <v>858</v>
      </c>
      <c r="F174" s="56">
        <v>1</v>
      </c>
      <c r="G174" s="56" t="s">
        <v>323</v>
      </c>
      <c r="H174" s="56" t="s">
        <v>447</v>
      </c>
      <c r="I174" s="56" t="s">
        <v>94</v>
      </c>
      <c r="J174" s="56" t="s">
        <v>94</v>
      </c>
      <c r="K174" s="56" t="s">
        <v>94</v>
      </c>
      <c r="L174" s="56">
        <v>260</v>
      </c>
      <c r="M174" s="56">
        <v>733</v>
      </c>
      <c r="N174" s="56">
        <v>260</v>
      </c>
      <c r="O174" s="56">
        <v>733</v>
      </c>
      <c r="P174" s="54">
        <f t="shared" si="45"/>
        <v>157</v>
      </c>
      <c r="Q174" s="54">
        <f t="shared" si="46"/>
        <v>157</v>
      </c>
      <c r="R174" s="56"/>
      <c r="S174" s="56"/>
      <c r="T174" s="56">
        <v>157</v>
      </c>
      <c r="U174" s="56"/>
      <c r="V174" s="56"/>
      <c r="W174" s="56" t="s">
        <v>448</v>
      </c>
      <c r="X174" s="56" t="s">
        <v>253</v>
      </c>
      <c r="Y174" s="60" t="s">
        <v>817</v>
      </c>
    </row>
    <row r="175" s="125" customFormat="1" ht="75" spans="1:25">
      <c r="A175" s="54">
        <v>97</v>
      </c>
      <c r="B175" s="56" t="s">
        <v>859</v>
      </c>
      <c r="C175" s="60" t="s">
        <v>860</v>
      </c>
      <c r="D175" s="56" t="s">
        <v>286</v>
      </c>
      <c r="E175" s="60" t="s">
        <v>861</v>
      </c>
      <c r="F175" s="56">
        <v>1</v>
      </c>
      <c r="G175" s="56" t="s">
        <v>114</v>
      </c>
      <c r="H175" s="56" t="s">
        <v>852</v>
      </c>
      <c r="I175" s="56" t="s">
        <v>94</v>
      </c>
      <c r="J175" s="56" t="s">
        <v>94</v>
      </c>
      <c r="K175" s="56" t="s">
        <v>94</v>
      </c>
      <c r="L175" s="56">
        <v>76</v>
      </c>
      <c r="M175" s="56">
        <v>235</v>
      </c>
      <c r="N175" s="56">
        <v>200</v>
      </c>
      <c r="O175" s="56">
        <v>500</v>
      </c>
      <c r="P175" s="54">
        <f t="shared" si="45"/>
        <v>8</v>
      </c>
      <c r="Q175" s="54">
        <f t="shared" si="46"/>
        <v>8</v>
      </c>
      <c r="R175" s="56"/>
      <c r="S175" s="56"/>
      <c r="T175" s="56">
        <v>8</v>
      </c>
      <c r="U175" s="56"/>
      <c r="V175" s="56"/>
      <c r="W175" s="56" t="s">
        <v>862</v>
      </c>
      <c r="X175" s="56" t="s">
        <v>253</v>
      </c>
      <c r="Y175" s="60" t="s">
        <v>817</v>
      </c>
    </row>
    <row r="176" s="19" customFormat="1" ht="30" customHeight="1" spans="1:25">
      <c r="A176" s="138" t="s">
        <v>450</v>
      </c>
      <c r="B176" s="139"/>
      <c r="C176" s="169"/>
      <c r="D176" s="179"/>
      <c r="E176" s="179"/>
      <c r="F176" s="139">
        <f>F177+F179</f>
        <v>0</v>
      </c>
      <c r="G176" s="139"/>
      <c r="H176" s="139"/>
      <c r="I176" s="139"/>
      <c r="J176" s="139"/>
      <c r="K176" s="139"/>
      <c r="L176" s="139"/>
      <c r="M176" s="139"/>
      <c r="N176" s="139"/>
      <c r="O176" s="139"/>
      <c r="P176" s="139">
        <f t="shared" ref="P176:V176" si="50">P177+P179</f>
        <v>0</v>
      </c>
      <c r="Q176" s="139">
        <f t="shared" si="50"/>
        <v>0</v>
      </c>
      <c r="R176" s="139">
        <f t="shared" si="50"/>
        <v>0</v>
      </c>
      <c r="S176" s="139">
        <f t="shared" si="50"/>
        <v>0</v>
      </c>
      <c r="T176" s="139">
        <f t="shared" si="50"/>
        <v>0</v>
      </c>
      <c r="U176" s="139">
        <f t="shared" si="50"/>
        <v>0</v>
      </c>
      <c r="V176" s="139">
        <f t="shared" si="50"/>
        <v>0</v>
      </c>
      <c r="W176" s="192"/>
      <c r="X176" s="192"/>
      <c r="Y176" s="192"/>
    </row>
    <row r="177" s="19" customFormat="1" ht="30" customHeight="1" spans="1:25">
      <c r="A177" s="180" t="s">
        <v>451</v>
      </c>
      <c r="B177" s="143"/>
      <c r="C177" s="154"/>
      <c r="D177" s="172"/>
      <c r="E177" s="172"/>
      <c r="F177" s="143">
        <f>F178</f>
        <v>0</v>
      </c>
      <c r="G177" s="143"/>
      <c r="H177" s="143"/>
      <c r="I177" s="143"/>
      <c r="J177" s="143"/>
      <c r="K177" s="143"/>
      <c r="L177" s="143"/>
      <c r="M177" s="143"/>
      <c r="N177" s="143"/>
      <c r="O177" s="143"/>
      <c r="P177" s="143">
        <f t="shared" ref="P177:V177" si="51">P178</f>
        <v>0</v>
      </c>
      <c r="Q177" s="143">
        <f t="shared" si="51"/>
        <v>0</v>
      </c>
      <c r="R177" s="143">
        <f t="shared" si="51"/>
        <v>0</v>
      </c>
      <c r="S177" s="143">
        <f t="shared" si="51"/>
        <v>0</v>
      </c>
      <c r="T177" s="143">
        <f t="shared" si="51"/>
        <v>0</v>
      </c>
      <c r="U177" s="143">
        <f t="shared" si="51"/>
        <v>0</v>
      </c>
      <c r="V177" s="143">
        <f t="shared" si="51"/>
        <v>0</v>
      </c>
      <c r="W177" s="178"/>
      <c r="X177" s="178"/>
      <c r="Y177" s="178"/>
    </row>
    <row r="178" s="129" customFormat="1" ht="30" customHeight="1" spans="1:25">
      <c r="A178" s="146" t="s">
        <v>452</v>
      </c>
      <c r="B178" s="147"/>
      <c r="C178" s="156"/>
      <c r="D178" s="171"/>
      <c r="E178" s="171"/>
      <c r="F178" s="150"/>
      <c r="G178" s="171"/>
      <c r="H178" s="171"/>
      <c r="I178" s="171"/>
      <c r="J178" s="171"/>
      <c r="K178" s="171"/>
      <c r="L178" s="171"/>
      <c r="M178" s="171"/>
      <c r="N178" s="171"/>
      <c r="O178" s="175"/>
      <c r="P178" s="162">
        <f>Q178+V178</f>
        <v>0</v>
      </c>
      <c r="Q178" s="162">
        <f>SUM(R178:U178)</f>
        <v>0</v>
      </c>
      <c r="R178" s="175"/>
      <c r="S178" s="175"/>
      <c r="T178" s="175"/>
      <c r="U178" s="175"/>
      <c r="V178" s="175"/>
      <c r="W178" s="175"/>
      <c r="X178" s="175"/>
      <c r="Y178" s="175"/>
    </row>
    <row r="179" s="19" customFormat="1" ht="30" customHeight="1" spans="1:25">
      <c r="A179" s="180" t="s">
        <v>453</v>
      </c>
      <c r="B179" s="143"/>
      <c r="C179" s="154"/>
      <c r="D179" s="172"/>
      <c r="E179" s="172"/>
      <c r="F179" s="143">
        <f>F180+F181</f>
        <v>0</v>
      </c>
      <c r="G179" s="143"/>
      <c r="H179" s="143"/>
      <c r="I179" s="143"/>
      <c r="J179" s="143"/>
      <c r="K179" s="143"/>
      <c r="L179" s="143"/>
      <c r="M179" s="143"/>
      <c r="N179" s="143"/>
      <c r="O179" s="143"/>
      <c r="P179" s="143">
        <f t="shared" ref="P179:V179" si="52">P180+P181</f>
        <v>0</v>
      </c>
      <c r="Q179" s="143">
        <f t="shared" si="52"/>
        <v>0</v>
      </c>
      <c r="R179" s="143">
        <f t="shared" si="52"/>
        <v>0</v>
      </c>
      <c r="S179" s="143">
        <f t="shared" si="52"/>
        <v>0</v>
      </c>
      <c r="T179" s="143">
        <f t="shared" si="52"/>
        <v>0</v>
      </c>
      <c r="U179" s="143">
        <f t="shared" si="52"/>
        <v>0</v>
      </c>
      <c r="V179" s="143">
        <f t="shared" si="52"/>
        <v>0</v>
      </c>
      <c r="W179" s="178"/>
      <c r="X179" s="178"/>
      <c r="Y179" s="178"/>
    </row>
    <row r="180" s="129" customFormat="1" ht="30" customHeight="1" spans="1:25">
      <c r="A180" s="146" t="s">
        <v>454</v>
      </c>
      <c r="B180" s="147"/>
      <c r="C180" s="156"/>
      <c r="D180" s="171"/>
      <c r="E180" s="171"/>
      <c r="F180" s="150"/>
      <c r="G180" s="171"/>
      <c r="H180" s="171"/>
      <c r="I180" s="171"/>
      <c r="J180" s="171"/>
      <c r="K180" s="171"/>
      <c r="L180" s="171"/>
      <c r="M180" s="171"/>
      <c r="N180" s="171"/>
      <c r="O180" s="175"/>
      <c r="P180" s="162">
        <f>Q180+V180</f>
        <v>0</v>
      </c>
      <c r="Q180" s="162">
        <f>SUM(R180:U180)</f>
        <v>0</v>
      </c>
      <c r="R180" s="175"/>
      <c r="S180" s="175"/>
      <c r="T180" s="175"/>
      <c r="U180" s="175"/>
      <c r="V180" s="175"/>
      <c r="W180" s="175"/>
      <c r="X180" s="175"/>
      <c r="Y180" s="175"/>
    </row>
    <row r="181" s="129" customFormat="1" ht="30" customHeight="1" spans="1:25">
      <c r="A181" s="146" t="s">
        <v>455</v>
      </c>
      <c r="B181" s="147"/>
      <c r="C181" s="156"/>
      <c r="D181" s="171"/>
      <c r="E181" s="171"/>
      <c r="F181" s="150"/>
      <c r="G181" s="171"/>
      <c r="H181" s="171"/>
      <c r="I181" s="171"/>
      <c r="J181" s="171"/>
      <c r="K181" s="171"/>
      <c r="L181" s="171"/>
      <c r="M181" s="171"/>
      <c r="N181" s="171"/>
      <c r="O181" s="175"/>
      <c r="P181" s="162">
        <f>Q181+V181</f>
        <v>0</v>
      </c>
      <c r="Q181" s="162">
        <f>SUM(R181:U181)</f>
        <v>0</v>
      </c>
      <c r="R181" s="175"/>
      <c r="S181" s="175"/>
      <c r="T181" s="175"/>
      <c r="U181" s="175"/>
      <c r="V181" s="175"/>
      <c r="W181" s="175"/>
      <c r="X181" s="175"/>
      <c r="Y181" s="175"/>
    </row>
    <row r="182" ht="30" customHeight="1" spans="1:25">
      <c r="A182" s="138" t="s">
        <v>456</v>
      </c>
      <c r="B182" s="139"/>
      <c r="C182" s="181"/>
      <c r="D182" s="182"/>
      <c r="E182" s="182"/>
      <c r="F182" s="139">
        <f t="shared" ref="F182:F187" si="53">F183</f>
        <v>0</v>
      </c>
      <c r="G182" s="139"/>
      <c r="H182" s="139"/>
      <c r="I182" s="139"/>
      <c r="J182" s="139"/>
      <c r="K182" s="139"/>
      <c r="L182" s="139"/>
      <c r="M182" s="139"/>
      <c r="N182" s="139"/>
      <c r="O182" s="139"/>
      <c r="P182" s="139">
        <f t="shared" ref="P182:V182" si="54">P183</f>
        <v>0</v>
      </c>
      <c r="Q182" s="139">
        <f t="shared" si="54"/>
        <v>0</v>
      </c>
      <c r="R182" s="139">
        <f t="shared" si="54"/>
        <v>0</v>
      </c>
      <c r="S182" s="139">
        <f t="shared" si="54"/>
        <v>0</v>
      </c>
      <c r="T182" s="139">
        <f t="shared" si="54"/>
        <v>0</v>
      </c>
      <c r="U182" s="139">
        <f t="shared" si="54"/>
        <v>0</v>
      </c>
      <c r="V182" s="139">
        <f t="shared" si="54"/>
        <v>0</v>
      </c>
      <c r="W182" s="182"/>
      <c r="X182" s="182"/>
      <c r="Y182" s="182"/>
    </row>
    <row r="183" ht="30" customHeight="1" spans="1:25">
      <c r="A183" s="180" t="s">
        <v>457</v>
      </c>
      <c r="B183" s="143"/>
      <c r="C183" s="183"/>
      <c r="D183" s="167"/>
      <c r="E183" s="167"/>
      <c r="F183" s="143"/>
      <c r="G183" s="143"/>
      <c r="H183" s="143"/>
      <c r="I183" s="143"/>
      <c r="J183" s="143"/>
      <c r="K183" s="143"/>
      <c r="L183" s="143"/>
      <c r="M183" s="143"/>
      <c r="N183" s="143"/>
      <c r="O183" s="143"/>
      <c r="P183" s="143"/>
      <c r="Q183" s="143"/>
      <c r="R183" s="143"/>
      <c r="S183" s="143"/>
      <c r="T183" s="143"/>
      <c r="U183" s="143"/>
      <c r="V183" s="143"/>
      <c r="W183" s="167"/>
      <c r="X183" s="167"/>
      <c r="Y183" s="167"/>
    </row>
    <row r="184" s="133" customFormat="1" ht="29.1" customHeight="1" spans="1:25">
      <c r="A184" s="184" t="s">
        <v>458</v>
      </c>
      <c r="B184" s="185"/>
      <c r="C184" s="186"/>
      <c r="D184" s="187"/>
      <c r="E184" s="187"/>
      <c r="F184" s="185">
        <f t="shared" si="53"/>
        <v>0</v>
      </c>
      <c r="G184" s="185"/>
      <c r="H184" s="185"/>
      <c r="I184" s="185"/>
      <c r="J184" s="185"/>
      <c r="K184" s="185"/>
      <c r="L184" s="185"/>
      <c r="M184" s="185"/>
      <c r="N184" s="185"/>
      <c r="O184" s="185"/>
      <c r="P184" s="185">
        <f t="shared" ref="P184:V184" si="55">P185</f>
        <v>0</v>
      </c>
      <c r="Q184" s="185">
        <f t="shared" si="55"/>
        <v>0</v>
      </c>
      <c r="R184" s="185">
        <f t="shared" si="55"/>
        <v>0</v>
      </c>
      <c r="S184" s="185">
        <f t="shared" si="55"/>
        <v>0</v>
      </c>
      <c r="T184" s="185">
        <f t="shared" si="55"/>
        <v>0</v>
      </c>
      <c r="U184" s="185">
        <f t="shared" si="55"/>
        <v>0</v>
      </c>
      <c r="V184" s="185">
        <f t="shared" si="55"/>
        <v>0</v>
      </c>
      <c r="W184" s="187"/>
      <c r="X184" s="187"/>
      <c r="Y184" s="187"/>
    </row>
    <row r="185" ht="29.1" customHeight="1" spans="1:25">
      <c r="A185" s="188" t="s">
        <v>459</v>
      </c>
      <c r="B185" s="143"/>
      <c r="C185" s="183"/>
      <c r="D185" s="167"/>
      <c r="E185" s="167"/>
      <c r="F185" s="143">
        <f t="shared" si="53"/>
        <v>0</v>
      </c>
      <c r="G185" s="143"/>
      <c r="H185" s="143"/>
      <c r="I185" s="143"/>
      <c r="J185" s="143"/>
      <c r="K185" s="143"/>
      <c r="L185" s="143"/>
      <c r="M185" s="143"/>
      <c r="N185" s="143"/>
      <c r="O185" s="143"/>
      <c r="P185" s="143">
        <f t="shared" ref="P185:V185" si="56">P186</f>
        <v>0</v>
      </c>
      <c r="Q185" s="143">
        <f t="shared" si="56"/>
        <v>0</v>
      </c>
      <c r="R185" s="143">
        <f t="shared" si="56"/>
        <v>0</v>
      </c>
      <c r="S185" s="143">
        <f t="shared" si="56"/>
        <v>0</v>
      </c>
      <c r="T185" s="143">
        <f t="shared" si="56"/>
        <v>0</v>
      </c>
      <c r="U185" s="143">
        <f t="shared" si="56"/>
        <v>0</v>
      </c>
      <c r="V185" s="143">
        <f t="shared" si="56"/>
        <v>0</v>
      </c>
      <c r="W185" s="167"/>
      <c r="X185" s="167"/>
      <c r="Y185" s="167"/>
    </row>
    <row r="186" s="124" customFormat="1" ht="29.1" customHeight="1" spans="1:25">
      <c r="A186" s="189" t="s">
        <v>459</v>
      </c>
      <c r="B186" s="147"/>
      <c r="C186" s="190"/>
      <c r="D186" s="161"/>
      <c r="E186" s="161"/>
      <c r="F186" s="150"/>
      <c r="G186" s="161"/>
      <c r="H186" s="161"/>
      <c r="I186" s="161"/>
      <c r="J186" s="161"/>
      <c r="K186" s="161"/>
      <c r="L186" s="161"/>
      <c r="M186" s="161"/>
      <c r="N186" s="161"/>
      <c r="O186" s="161"/>
      <c r="P186" s="162">
        <f>Q186+V186</f>
        <v>0</v>
      </c>
      <c r="Q186" s="162">
        <f>SUM(R186:U186)</f>
        <v>0</v>
      </c>
      <c r="R186" s="161"/>
      <c r="S186" s="161"/>
      <c r="T186" s="161"/>
      <c r="U186" s="161"/>
      <c r="V186" s="161"/>
      <c r="W186" s="161"/>
      <c r="X186" s="161"/>
      <c r="Y186" s="161"/>
    </row>
    <row r="187" ht="29.1" customHeight="1" spans="1:25">
      <c r="A187" s="184" t="s">
        <v>460</v>
      </c>
      <c r="B187" s="139"/>
      <c r="C187" s="181"/>
      <c r="D187" s="182"/>
      <c r="E187" s="182"/>
      <c r="F187" s="139">
        <f t="shared" si="53"/>
        <v>13</v>
      </c>
      <c r="G187" s="139"/>
      <c r="H187" s="139"/>
      <c r="I187" s="139"/>
      <c r="J187" s="139"/>
      <c r="K187" s="139"/>
      <c r="L187" s="139"/>
      <c r="M187" s="139"/>
      <c r="N187" s="139"/>
      <c r="O187" s="139"/>
      <c r="P187" s="139">
        <f t="shared" ref="P187:V187" si="57">P188</f>
        <v>991.43</v>
      </c>
      <c r="Q187" s="139">
        <f t="shared" si="57"/>
        <v>0</v>
      </c>
      <c r="R187" s="139">
        <f t="shared" si="57"/>
        <v>0</v>
      </c>
      <c r="S187" s="139">
        <f t="shared" si="57"/>
        <v>0</v>
      </c>
      <c r="T187" s="139">
        <f t="shared" si="57"/>
        <v>0</v>
      </c>
      <c r="U187" s="139">
        <f t="shared" si="57"/>
        <v>0</v>
      </c>
      <c r="V187" s="139">
        <f t="shared" si="57"/>
        <v>991.43</v>
      </c>
      <c r="W187" s="182"/>
      <c r="X187" s="182"/>
      <c r="Y187" s="182"/>
    </row>
    <row r="188" ht="29.1" customHeight="1" spans="1:25">
      <c r="A188" s="191" t="s">
        <v>461</v>
      </c>
      <c r="B188" s="143"/>
      <c r="C188" s="183"/>
      <c r="D188" s="167"/>
      <c r="E188" s="167"/>
      <c r="F188" s="143">
        <f>SUM(F189:F201)</f>
        <v>13</v>
      </c>
      <c r="G188" s="143"/>
      <c r="H188" s="143"/>
      <c r="I188" s="143"/>
      <c r="J188" s="143"/>
      <c r="K188" s="143"/>
      <c r="L188" s="143"/>
      <c r="M188" s="143"/>
      <c r="N188" s="143"/>
      <c r="O188" s="143"/>
      <c r="P188" s="143">
        <f>SUM(P189:P201)</f>
        <v>991.43</v>
      </c>
      <c r="Q188" s="143">
        <f t="shared" ref="Q188:V188" si="58">SUM(Q189:Q201)</f>
        <v>0</v>
      </c>
      <c r="R188" s="143">
        <f t="shared" si="58"/>
        <v>0</v>
      </c>
      <c r="S188" s="143">
        <f t="shared" si="58"/>
        <v>0</v>
      </c>
      <c r="T188" s="143">
        <f t="shared" si="58"/>
        <v>0</v>
      </c>
      <c r="U188" s="143">
        <f t="shared" si="58"/>
        <v>0</v>
      </c>
      <c r="V188" s="143">
        <f t="shared" si="58"/>
        <v>991.43</v>
      </c>
      <c r="W188" s="167"/>
      <c r="X188" s="167"/>
      <c r="Y188" s="167"/>
    </row>
    <row r="189" s="125" customFormat="1" ht="93.75" spans="1:25">
      <c r="A189" s="54">
        <v>98</v>
      </c>
      <c r="B189" s="53" t="s">
        <v>863</v>
      </c>
      <c r="C189" s="59" t="s">
        <v>864</v>
      </c>
      <c r="D189" s="63" t="s">
        <v>89</v>
      </c>
      <c r="E189" s="59" t="s">
        <v>865</v>
      </c>
      <c r="F189" s="54">
        <v>1</v>
      </c>
      <c r="G189" s="53" t="s">
        <v>114</v>
      </c>
      <c r="H189" s="54" t="s">
        <v>115</v>
      </c>
      <c r="I189" s="54" t="s">
        <v>94</v>
      </c>
      <c r="J189" s="54" t="s">
        <v>94</v>
      </c>
      <c r="K189" s="54" t="s">
        <v>94</v>
      </c>
      <c r="L189" s="54">
        <v>18</v>
      </c>
      <c r="M189" s="56">
        <v>36</v>
      </c>
      <c r="N189" s="56">
        <v>25</v>
      </c>
      <c r="O189" s="56">
        <v>52</v>
      </c>
      <c r="P189" s="54">
        <f t="shared" ref="P189:P201" si="59">Q189+V189</f>
        <v>13.81</v>
      </c>
      <c r="Q189" s="54">
        <f t="shared" ref="Q189:Q201" si="60">SUM(R189:U189)</f>
        <v>0</v>
      </c>
      <c r="R189" s="105"/>
      <c r="S189" s="56"/>
      <c r="T189" s="56"/>
      <c r="U189" s="56"/>
      <c r="V189" s="54">
        <v>13.81</v>
      </c>
      <c r="W189" s="54" t="s">
        <v>142</v>
      </c>
      <c r="X189" s="54" t="s">
        <v>142</v>
      </c>
      <c r="Y189" s="60" t="s">
        <v>579</v>
      </c>
    </row>
    <row r="190" s="125" customFormat="1" ht="93.75" spans="1:25">
      <c r="A190" s="54">
        <v>99</v>
      </c>
      <c r="B190" s="53" t="s">
        <v>863</v>
      </c>
      <c r="C190" s="59" t="s">
        <v>866</v>
      </c>
      <c r="D190" s="63" t="s">
        <v>89</v>
      </c>
      <c r="E190" s="59" t="s">
        <v>867</v>
      </c>
      <c r="F190" s="54">
        <v>1</v>
      </c>
      <c r="G190" s="53" t="s">
        <v>114</v>
      </c>
      <c r="H190" s="54" t="s">
        <v>868</v>
      </c>
      <c r="I190" s="54" t="s">
        <v>94</v>
      </c>
      <c r="J190" s="54" t="s">
        <v>94</v>
      </c>
      <c r="K190" s="54" t="s">
        <v>94</v>
      </c>
      <c r="L190" s="54">
        <v>15</v>
      </c>
      <c r="M190" s="56">
        <v>33</v>
      </c>
      <c r="N190" s="56">
        <v>32</v>
      </c>
      <c r="O190" s="56">
        <v>56</v>
      </c>
      <c r="P190" s="54">
        <f t="shared" si="59"/>
        <v>52.64</v>
      </c>
      <c r="Q190" s="54">
        <f t="shared" si="60"/>
        <v>0</v>
      </c>
      <c r="R190" s="105"/>
      <c r="S190" s="56"/>
      <c r="T190" s="56"/>
      <c r="U190" s="56"/>
      <c r="V190" s="54">
        <v>52.64</v>
      </c>
      <c r="W190" s="54" t="s">
        <v>142</v>
      </c>
      <c r="X190" s="54" t="s">
        <v>142</v>
      </c>
      <c r="Y190" s="60" t="s">
        <v>579</v>
      </c>
    </row>
    <row r="191" s="125" customFormat="1" ht="112.5" spans="1:25">
      <c r="A191" s="54">
        <v>100</v>
      </c>
      <c r="B191" s="53" t="s">
        <v>869</v>
      </c>
      <c r="C191" s="59" t="s">
        <v>870</v>
      </c>
      <c r="D191" s="63" t="s">
        <v>89</v>
      </c>
      <c r="E191" s="59" t="s">
        <v>871</v>
      </c>
      <c r="F191" s="54">
        <v>1</v>
      </c>
      <c r="G191" s="53" t="s">
        <v>189</v>
      </c>
      <c r="H191" s="54" t="s">
        <v>872</v>
      </c>
      <c r="I191" s="54" t="s">
        <v>94</v>
      </c>
      <c r="J191" s="54" t="s">
        <v>94</v>
      </c>
      <c r="K191" s="54" t="s">
        <v>94</v>
      </c>
      <c r="L191" s="54">
        <v>17</v>
      </c>
      <c r="M191" s="56">
        <v>35</v>
      </c>
      <c r="N191" s="56">
        <v>35</v>
      </c>
      <c r="O191" s="56">
        <v>72</v>
      </c>
      <c r="P191" s="54">
        <f t="shared" si="59"/>
        <v>41.4</v>
      </c>
      <c r="Q191" s="54">
        <f t="shared" si="60"/>
        <v>0</v>
      </c>
      <c r="R191" s="105"/>
      <c r="S191" s="56"/>
      <c r="T191" s="56"/>
      <c r="U191" s="56"/>
      <c r="V191" s="54">
        <v>41.4</v>
      </c>
      <c r="W191" s="54" t="s">
        <v>142</v>
      </c>
      <c r="X191" s="54" t="s">
        <v>142</v>
      </c>
      <c r="Y191" s="60" t="s">
        <v>579</v>
      </c>
    </row>
    <row r="192" s="125" customFormat="1" ht="112.5" spans="1:25">
      <c r="A192" s="54">
        <v>101</v>
      </c>
      <c r="B192" s="53" t="s">
        <v>873</v>
      </c>
      <c r="C192" s="59" t="s">
        <v>874</v>
      </c>
      <c r="D192" s="63" t="s">
        <v>89</v>
      </c>
      <c r="E192" s="59" t="s">
        <v>875</v>
      </c>
      <c r="F192" s="54">
        <v>1</v>
      </c>
      <c r="G192" s="53" t="s">
        <v>189</v>
      </c>
      <c r="H192" s="54" t="s">
        <v>876</v>
      </c>
      <c r="I192" s="54" t="s">
        <v>94</v>
      </c>
      <c r="J192" s="54" t="s">
        <v>94</v>
      </c>
      <c r="K192" s="54" t="s">
        <v>94</v>
      </c>
      <c r="L192" s="54">
        <v>15</v>
      </c>
      <c r="M192" s="56">
        <v>33</v>
      </c>
      <c r="N192" s="56">
        <v>30</v>
      </c>
      <c r="O192" s="56">
        <v>62</v>
      </c>
      <c r="P192" s="54">
        <f t="shared" si="59"/>
        <v>17.26</v>
      </c>
      <c r="Q192" s="54">
        <f t="shared" si="60"/>
        <v>0</v>
      </c>
      <c r="R192" s="105"/>
      <c r="S192" s="56"/>
      <c r="T192" s="56"/>
      <c r="U192" s="56"/>
      <c r="V192" s="54">
        <v>17.26</v>
      </c>
      <c r="W192" s="54" t="s">
        <v>142</v>
      </c>
      <c r="X192" s="54" t="s">
        <v>142</v>
      </c>
      <c r="Y192" s="60" t="s">
        <v>579</v>
      </c>
    </row>
    <row r="193" s="125" customFormat="1" ht="150" spans="1:25">
      <c r="A193" s="54">
        <v>102</v>
      </c>
      <c r="B193" s="53" t="s">
        <v>877</v>
      </c>
      <c r="C193" s="59" t="s">
        <v>878</v>
      </c>
      <c r="D193" s="63" t="s">
        <v>89</v>
      </c>
      <c r="E193" s="59" t="s">
        <v>879</v>
      </c>
      <c r="F193" s="54">
        <v>1</v>
      </c>
      <c r="G193" s="53" t="s">
        <v>880</v>
      </c>
      <c r="H193" s="54" t="s">
        <v>881</v>
      </c>
      <c r="I193" s="54" t="s">
        <v>94</v>
      </c>
      <c r="J193" s="54" t="s">
        <v>94</v>
      </c>
      <c r="K193" s="54" t="s">
        <v>94</v>
      </c>
      <c r="L193" s="54">
        <v>20</v>
      </c>
      <c r="M193" s="56">
        <v>43</v>
      </c>
      <c r="N193" s="56">
        <v>35</v>
      </c>
      <c r="O193" s="56">
        <v>72</v>
      </c>
      <c r="P193" s="54">
        <f t="shared" si="59"/>
        <v>98</v>
      </c>
      <c r="Q193" s="54">
        <f t="shared" si="60"/>
        <v>0</v>
      </c>
      <c r="R193" s="105"/>
      <c r="S193" s="56"/>
      <c r="T193" s="56"/>
      <c r="U193" s="56"/>
      <c r="V193" s="54">
        <v>98</v>
      </c>
      <c r="W193" s="54" t="s">
        <v>142</v>
      </c>
      <c r="X193" s="54" t="s">
        <v>142</v>
      </c>
      <c r="Y193" s="60" t="s">
        <v>579</v>
      </c>
    </row>
    <row r="194" s="125" customFormat="1" ht="168.75" spans="1:25">
      <c r="A194" s="54">
        <v>103</v>
      </c>
      <c r="B194" s="53" t="s">
        <v>882</v>
      </c>
      <c r="C194" s="59" t="s">
        <v>883</v>
      </c>
      <c r="D194" s="63" t="s">
        <v>89</v>
      </c>
      <c r="E194" s="59" t="s">
        <v>884</v>
      </c>
      <c r="F194" s="54">
        <v>1</v>
      </c>
      <c r="G194" s="53" t="s">
        <v>880</v>
      </c>
      <c r="H194" s="54" t="s">
        <v>172</v>
      </c>
      <c r="I194" s="54" t="s">
        <v>94</v>
      </c>
      <c r="J194" s="54" t="s">
        <v>94</v>
      </c>
      <c r="K194" s="54" t="s">
        <v>94</v>
      </c>
      <c r="L194" s="54">
        <v>22</v>
      </c>
      <c r="M194" s="56">
        <v>48</v>
      </c>
      <c r="N194" s="56">
        <v>35</v>
      </c>
      <c r="O194" s="56">
        <v>75</v>
      </c>
      <c r="P194" s="54">
        <f t="shared" si="59"/>
        <v>200</v>
      </c>
      <c r="Q194" s="54">
        <f t="shared" si="60"/>
        <v>0</v>
      </c>
      <c r="R194" s="105"/>
      <c r="S194" s="56"/>
      <c r="T194" s="56"/>
      <c r="U194" s="56"/>
      <c r="V194" s="54">
        <v>200</v>
      </c>
      <c r="W194" s="54" t="s">
        <v>142</v>
      </c>
      <c r="X194" s="54" t="s">
        <v>142</v>
      </c>
      <c r="Y194" s="60" t="s">
        <v>579</v>
      </c>
    </row>
    <row r="195" s="125" customFormat="1" ht="150" spans="1:25">
      <c r="A195" s="54">
        <v>104</v>
      </c>
      <c r="B195" s="53" t="s">
        <v>885</v>
      </c>
      <c r="C195" s="59" t="s">
        <v>886</v>
      </c>
      <c r="D195" s="63" t="s">
        <v>89</v>
      </c>
      <c r="E195" s="59" t="s">
        <v>887</v>
      </c>
      <c r="F195" s="54">
        <v>1</v>
      </c>
      <c r="G195" s="53" t="s">
        <v>140</v>
      </c>
      <c r="H195" s="54" t="s">
        <v>888</v>
      </c>
      <c r="I195" s="54" t="s">
        <v>94</v>
      </c>
      <c r="J195" s="54" t="s">
        <v>94</v>
      </c>
      <c r="K195" s="54" t="s">
        <v>94</v>
      </c>
      <c r="L195" s="54">
        <v>21</v>
      </c>
      <c r="M195" s="56">
        <v>40</v>
      </c>
      <c r="N195" s="56">
        <v>38</v>
      </c>
      <c r="O195" s="56">
        <v>75</v>
      </c>
      <c r="P195" s="54">
        <f t="shared" si="59"/>
        <v>108</v>
      </c>
      <c r="Q195" s="54">
        <f t="shared" si="60"/>
        <v>0</v>
      </c>
      <c r="R195" s="105"/>
      <c r="S195" s="56"/>
      <c r="T195" s="56"/>
      <c r="U195" s="56"/>
      <c r="V195" s="54">
        <v>108</v>
      </c>
      <c r="W195" s="54" t="s">
        <v>142</v>
      </c>
      <c r="X195" s="54" t="s">
        <v>142</v>
      </c>
      <c r="Y195" s="60" t="s">
        <v>579</v>
      </c>
    </row>
    <row r="196" s="125" customFormat="1" ht="150" spans="1:25">
      <c r="A196" s="54">
        <v>105</v>
      </c>
      <c r="B196" s="53" t="s">
        <v>889</v>
      </c>
      <c r="C196" s="59" t="s">
        <v>890</v>
      </c>
      <c r="D196" s="63" t="s">
        <v>89</v>
      </c>
      <c r="E196" s="59" t="s">
        <v>891</v>
      </c>
      <c r="F196" s="54">
        <v>1</v>
      </c>
      <c r="G196" s="53" t="s">
        <v>140</v>
      </c>
      <c r="H196" s="54" t="s">
        <v>416</v>
      </c>
      <c r="I196" s="54" t="s">
        <v>94</v>
      </c>
      <c r="J196" s="54" t="s">
        <v>94</v>
      </c>
      <c r="K196" s="54" t="s">
        <v>94</v>
      </c>
      <c r="L196" s="54">
        <v>18</v>
      </c>
      <c r="M196" s="56">
        <v>37</v>
      </c>
      <c r="N196" s="56">
        <v>32</v>
      </c>
      <c r="O196" s="56">
        <v>65</v>
      </c>
      <c r="P196" s="54">
        <f t="shared" si="59"/>
        <v>30.03</v>
      </c>
      <c r="Q196" s="54">
        <f t="shared" si="60"/>
        <v>0</v>
      </c>
      <c r="R196" s="105"/>
      <c r="S196" s="56"/>
      <c r="T196" s="56"/>
      <c r="U196" s="56"/>
      <c r="V196" s="54">
        <v>30.03</v>
      </c>
      <c r="W196" s="54" t="s">
        <v>142</v>
      </c>
      <c r="X196" s="54" t="s">
        <v>142</v>
      </c>
      <c r="Y196" s="60" t="s">
        <v>579</v>
      </c>
    </row>
    <row r="197" s="125" customFormat="1" ht="93.75" spans="1:25">
      <c r="A197" s="54">
        <v>106</v>
      </c>
      <c r="B197" s="53" t="s">
        <v>892</v>
      </c>
      <c r="C197" s="59" t="s">
        <v>893</v>
      </c>
      <c r="D197" s="63" t="s">
        <v>89</v>
      </c>
      <c r="E197" s="59" t="s">
        <v>894</v>
      </c>
      <c r="F197" s="54">
        <v>1</v>
      </c>
      <c r="G197" s="53" t="s">
        <v>323</v>
      </c>
      <c r="H197" s="54" t="s">
        <v>895</v>
      </c>
      <c r="I197" s="54" t="s">
        <v>94</v>
      </c>
      <c r="J197" s="54" t="s">
        <v>94</v>
      </c>
      <c r="K197" s="54" t="s">
        <v>94</v>
      </c>
      <c r="L197" s="54">
        <v>21</v>
      </c>
      <c r="M197" s="56">
        <v>46</v>
      </c>
      <c r="N197" s="56">
        <v>35</v>
      </c>
      <c r="O197" s="56">
        <v>78</v>
      </c>
      <c r="P197" s="54">
        <f t="shared" si="59"/>
        <v>86.3</v>
      </c>
      <c r="Q197" s="54">
        <f t="shared" si="60"/>
        <v>0</v>
      </c>
      <c r="R197" s="105"/>
      <c r="S197" s="56"/>
      <c r="T197" s="56"/>
      <c r="U197" s="56"/>
      <c r="V197" s="54">
        <v>86.3</v>
      </c>
      <c r="W197" s="54" t="s">
        <v>142</v>
      </c>
      <c r="X197" s="54" t="s">
        <v>142</v>
      </c>
      <c r="Y197" s="60" t="s">
        <v>579</v>
      </c>
    </row>
    <row r="198" s="125" customFormat="1" ht="93.75" spans="1:25">
      <c r="A198" s="54">
        <v>107</v>
      </c>
      <c r="B198" s="53" t="s">
        <v>896</v>
      </c>
      <c r="C198" s="55" t="s">
        <v>897</v>
      </c>
      <c r="D198" s="63" t="s">
        <v>89</v>
      </c>
      <c r="E198" s="59" t="s">
        <v>898</v>
      </c>
      <c r="F198" s="54">
        <v>1</v>
      </c>
      <c r="G198" s="53" t="s">
        <v>323</v>
      </c>
      <c r="H198" s="54" t="s">
        <v>899</v>
      </c>
      <c r="I198" s="54" t="s">
        <v>94</v>
      </c>
      <c r="J198" s="54" t="s">
        <v>94</v>
      </c>
      <c r="K198" s="54" t="s">
        <v>94</v>
      </c>
      <c r="L198" s="54">
        <v>25</v>
      </c>
      <c r="M198" s="56">
        <v>53</v>
      </c>
      <c r="N198" s="56">
        <v>38</v>
      </c>
      <c r="O198" s="56">
        <v>75</v>
      </c>
      <c r="P198" s="54">
        <f t="shared" si="59"/>
        <v>120.82</v>
      </c>
      <c r="Q198" s="54">
        <f t="shared" si="60"/>
        <v>0</v>
      </c>
      <c r="R198" s="105"/>
      <c r="S198" s="56"/>
      <c r="T198" s="56"/>
      <c r="U198" s="56"/>
      <c r="V198" s="54">
        <v>120.82</v>
      </c>
      <c r="W198" s="54" t="s">
        <v>142</v>
      </c>
      <c r="X198" s="54" t="s">
        <v>142</v>
      </c>
      <c r="Y198" s="60" t="s">
        <v>579</v>
      </c>
    </row>
    <row r="199" s="125" customFormat="1" ht="93.75" spans="1:25">
      <c r="A199" s="54">
        <v>108</v>
      </c>
      <c r="B199" s="53" t="s">
        <v>900</v>
      </c>
      <c r="C199" s="55" t="s">
        <v>901</v>
      </c>
      <c r="D199" s="63" t="s">
        <v>89</v>
      </c>
      <c r="E199" s="59" t="s">
        <v>898</v>
      </c>
      <c r="F199" s="54">
        <v>1</v>
      </c>
      <c r="G199" s="53" t="s">
        <v>323</v>
      </c>
      <c r="H199" s="54" t="s">
        <v>647</v>
      </c>
      <c r="I199" s="54" t="s">
        <v>94</v>
      </c>
      <c r="J199" s="54" t="s">
        <v>94</v>
      </c>
      <c r="K199" s="54" t="s">
        <v>94</v>
      </c>
      <c r="L199" s="54">
        <v>15</v>
      </c>
      <c r="M199" s="56">
        <v>29</v>
      </c>
      <c r="N199" s="56">
        <v>31</v>
      </c>
      <c r="O199" s="56">
        <v>68</v>
      </c>
      <c r="P199" s="54">
        <f t="shared" si="59"/>
        <v>120.82</v>
      </c>
      <c r="Q199" s="54">
        <f t="shared" si="60"/>
        <v>0</v>
      </c>
      <c r="R199" s="105"/>
      <c r="S199" s="56"/>
      <c r="T199" s="56"/>
      <c r="U199" s="56"/>
      <c r="V199" s="54">
        <v>120.82</v>
      </c>
      <c r="W199" s="54" t="s">
        <v>142</v>
      </c>
      <c r="X199" s="54" t="s">
        <v>142</v>
      </c>
      <c r="Y199" s="60" t="s">
        <v>579</v>
      </c>
    </row>
    <row r="200" s="125" customFormat="1" ht="93.75" spans="1:25">
      <c r="A200" s="54">
        <v>109</v>
      </c>
      <c r="B200" s="53" t="s">
        <v>902</v>
      </c>
      <c r="C200" s="55" t="s">
        <v>903</v>
      </c>
      <c r="D200" s="63" t="s">
        <v>89</v>
      </c>
      <c r="E200" s="59" t="s">
        <v>904</v>
      </c>
      <c r="F200" s="54">
        <v>1</v>
      </c>
      <c r="G200" s="53" t="s">
        <v>100</v>
      </c>
      <c r="H200" s="54" t="s">
        <v>220</v>
      </c>
      <c r="I200" s="54" t="s">
        <v>94</v>
      </c>
      <c r="J200" s="54" t="s">
        <v>94</v>
      </c>
      <c r="K200" s="54" t="s">
        <v>94</v>
      </c>
      <c r="L200" s="54">
        <v>22</v>
      </c>
      <c r="M200" s="56">
        <v>46</v>
      </c>
      <c r="N200" s="56">
        <v>35</v>
      </c>
      <c r="O200" s="56">
        <v>78</v>
      </c>
      <c r="P200" s="54">
        <f t="shared" si="59"/>
        <v>51.78</v>
      </c>
      <c r="Q200" s="54">
        <f t="shared" si="60"/>
        <v>0</v>
      </c>
      <c r="R200" s="105"/>
      <c r="S200" s="56"/>
      <c r="T200" s="56"/>
      <c r="U200" s="56"/>
      <c r="V200" s="54">
        <v>51.78</v>
      </c>
      <c r="W200" s="54" t="s">
        <v>142</v>
      </c>
      <c r="X200" s="54" t="s">
        <v>142</v>
      </c>
      <c r="Y200" s="60" t="s">
        <v>579</v>
      </c>
    </row>
    <row r="201" s="125" customFormat="1" ht="133.5" spans="1:25">
      <c r="A201" s="54">
        <v>110</v>
      </c>
      <c r="B201" s="53" t="s">
        <v>905</v>
      </c>
      <c r="C201" s="55" t="s">
        <v>906</v>
      </c>
      <c r="D201" s="63" t="s">
        <v>89</v>
      </c>
      <c r="E201" s="59" t="s">
        <v>907</v>
      </c>
      <c r="F201" s="54">
        <v>1</v>
      </c>
      <c r="G201" s="53" t="s">
        <v>100</v>
      </c>
      <c r="H201" s="54" t="s">
        <v>908</v>
      </c>
      <c r="I201" s="54" t="s">
        <v>94</v>
      </c>
      <c r="J201" s="54" t="s">
        <v>94</v>
      </c>
      <c r="K201" s="54" t="s">
        <v>94</v>
      </c>
      <c r="L201" s="54">
        <v>18</v>
      </c>
      <c r="M201" s="56">
        <v>38</v>
      </c>
      <c r="N201" s="56">
        <v>33</v>
      </c>
      <c r="O201" s="56">
        <v>66</v>
      </c>
      <c r="P201" s="54">
        <f t="shared" si="59"/>
        <v>50.57</v>
      </c>
      <c r="Q201" s="54">
        <f t="shared" si="60"/>
        <v>0</v>
      </c>
      <c r="R201" s="105"/>
      <c r="S201" s="56"/>
      <c r="T201" s="56"/>
      <c r="U201" s="56"/>
      <c r="V201" s="54">
        <v>50.57</v>
      </c>
      <c r="W201" s="54" t="s">
        <v>142</v>
      </c>
      <c r="X201" s="54" t="s">
        <v>142</v>
      </c>
      <c r="Y201" s="60" t="s">
        <v>579</v>
      </c>
    </row>
  </sheetData>
  <mergeCells count="21">
    <mergeCell ref="A2:Y2"/>
    <mergeCell ref="X3:Y3"/>
    <mergeCell ref="P4:V4"/>
    <mergeCell ref="Q5:U5"/>
    <mergeCell ref="A4:A6"/>
    <mergeCell ref="B4:B6"/>
    <mergeCell ref="C4:C6"/>
    <mergeCell ref="D4:D6"/>
    <mergeCell ref="E4:E6"/>
    <mergeCell ref="F4:F6"/>
    <mergeCell ref="I4:I6"/>
    <mergeCell ref="J4:J6"/>
    <mergeCell ref="K4:K6"/>
    <mergeCell ref="P5:P6"/>
    <mergeCell ref="V5:V6"/>
    <mergeCell ref="W4:W6"/>
    <mergeCell ref="X4:X6"/>
    <mergeCell ref="Y4:Y6"/>
    <mergeCell ref="G4:H5"/>
    <mergeCell ref="L4:M5"/>
    <mergeCell ref="N4:O5"/>
  </mergeCells>
  <conditionalFormatting sqref="B40">
    <cfRule type="duplicateValues" dxfId="0" priority="1"/>
  </conditionalFormatting>
  <conditionalFormatting sqref="B30:B31">
    <cfRule type="duplicateValues" dxfId="0" priority="2"/>
  </conditionalFormatting>
  <pageMargins left="0.751388888888889" right="0.751388888888889" top="1" bottom="1" header="0.5" footer="0.5"/>
  <pageSetup paperSize="9" scale="3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431"/>
  <sheetViews>
    <sheetView zoomScale="70" zoomScaleNormal="70" workbookViewId="0">
      <selection activeCell="C12" sqref="C12"/>
    </sheetView>
  </sheetViews>
  <sheetFormatPr defaultColWidth="9" defaultRowHeight="14.25"/>
  <cols>
    <col min="1" max="1" width="21.875" style="19" customWidth="1"/>
    <col min="2" max="2" width="29.375" style="20" customWidth="1"/>
    <col min="3" max="3" width="39.375" style="21" customWidth="1"/>
    <col min="4" max="4" width="13.375" style="22" customWidth="1"/>
    <col min="5" max="5" width="86.5" style="21" customWidth="1"/>
    <col min="6" max="6" width="5.88333333333333" style="23" customWidth="1"/>
    <col min="7" max="7" width="8.04166666666667" style="22" customWidth="1"/>
    <col min="8" max="8" width="8.625" style="22" customWidth="1"/>
    <col min="9" max="9" width="5.375" style="22" customWidth="1"/>
    <col min="10" max="11" width="6.625" style="22" customWidth="1"/>
    <col min="12" max="12" width="7.5" style="22" customWidth="1"/>
    <col min="13" max="13" width="7.875" style="22" customWidth="1"/>
    <col min="14" max="14" width="6.375" style="22" customWidth="1"/>
    <col min="15" max="15" width="7.675" style="22" customWidth="1"/>
    <col min="16" max="16" width="11.6083333333333" style="20" customWidth="1"/>
    <col min="17" max="22" width="10.375" style="22" customWidth="1"/>
    <col min="23" max="23" width="7.5" style="22" customWidth="1"/>
    <col min="24" max="24" width="8.25" style="22" customWidth="1"/>
    <col min="25" max="25" width="22.625" style="21" customWidth="1"/>
  </cols>
  <sheetData>
    <row r="1" ht="23.25" customHeight="1" spans="1:2">
      <c r="A1" s="24" t="s">
        <v>49</v>
      </c>
      <c r="B1" s="22"/>
    </row>
    <row r="2" ht="22.5" spans="1:25">
      <c r="A2" s="25" t="s">
        <v>909</v>
      </c>
      <c r="B2" s="26"/>
      <c r="C2" s="27"/>
      <c r="D2" s="26"/>
      <c r="E2" s="27"/>
      <c r="F2" s="25"/>
      <c r="G2" s="26"/>
      <c r="H2" s="26"/>
      <c r="I2" s="26"/>
      <c r="J2" s="26"/>
      <c r="K2" s="26"/>
      <c r="L2" s="26"/>
      <c r="M2" s="26"/>
      <c r="N2" s="26"/>
      <c r="O2" s="26"/>
      <c r="P2" s="26"/>
      <c r="Q2" s="26"/>
      <c r="R2" s="26"/>
      <c r="S2" s="26"/>
      <c r="T2" s="26"/>
      <c r="U2" s="26"/>
      <c r="V2" s="26"/>
      <c r="W2" s="26"/>
      <c r="X2" s="26"/>
      <c r="Y2" s="27"/>
    </row>
    <row r="3" ht="21" customHeight="1" spans="1:25">
      <c r="A3" s="28"/>
      <c r="B3" s="29"/>
      <c r="C3" s="30"/>
      <c r="D3" s="31"/>
      <c r="E3" s="30"/>
      <c r="F3" s="32"/>
      <c r="G3" s="31"/>
      <c r="H3" s="31"/>
      <c r="I3" s="31"/>
      <c r="J3" s="31"/>
      <c r="K3" s="31"/>
      <c r="L3" s="31"/>
      <c r="M3" s="31"/>
      <c r="N3" s="31"/>
      <c r="O3" s="31"/>
      <c r="P3" s="31"/>
      <c r="Q3" s="76"/>
      <c r="R3" s="76"/>
      <c r="S3" s="76"/>
      <c r="T3" s="76"/>
      <c r="U3" s="76"/>
      <c r="V3" s="76"/>
      <c r="W3" s="76"/>
      <c r="X3" s="76" t="s">
        <v>51</v>
      </c>
      <c r="Y3" s="88"/>
    </row>
    <row r="4" s="1" customFormat="1" ht="34" customHeight="1" spans="1:25">
      <c r="A4" s="33" t="s">
        <v>52</v>
      </c>
      <c r="B4" s="33" t="s">
        <v>53</v>
      </c>
      <c r="C4" s="33" t="s">
        <v>54</v>
      </c>
      <c r="D4" s="33" t="s">
        <v>55</v>
      </c>
      <c r="E4" s="33" t="s">
        <v>56</v>
      </c>
      <c r="F4" s="33" t="s">
        <v>463</v>
      </c>
      <c r="G4" s="34" t="s">
        <v>58</v>
      </c>
      <c r="H4" s="34"/>
      <c r="I4" s="69" t="s">
        <v>59</v>
      </c>
      <c r="J4" s="70" t="s">
        <v>60</v>
      </c>
      <c r="K4" s="70" t="s">
        <v>61</v>
      </c>
      <c r="L4" s="34" t="s">
        <v>62</v>
      </c>
      <c r="M4" s="34"/>
      <c r="N4" s="34" t="s">
        <v>63</v>
      </c>
      <c r="O4" s="34"/>
      <c r="P4" s="34" t="s">
        <v>64</v>
      </c>
      <c r="Q4" s="34"/>
      <c r="R4" s="34"/>
      <c r="S4" s="34"/>
      <c r="T4" s="34"/>
      <c r="U4" s="34"/>
      <c r="V4" s="34"/>
      <c r="W4" s="77" t="s">
        <v>65</v>
      </c>
      <c r="X4" s="77" t="s">
        <v>66</v>
      </c>
      <c r="Y4" s="77" t="s">
        <v>464</v>
      </c>
    </row>
    <row r="5" s="1" customFormat="1" ht="34" customHeight="1" spans="1:25">
      <c r="A5" s="35"/>
      <c r="B5" s="35"/>
      <c r="C5" s="35"/>
      <c r="D5" s="35"/>
      <c r="E5" s="35"/>
      <c r="F5" s="35"/>
      <c r="G5" s="34"/>
      <c r="H5" s="34"/>
      <c r="I5" s="71"/>
      <c r="J5" s="70"/>
      <c r="K5" s="70"/>
      <c r="L5" s="34"/>
      <c r="M5" s="34"/>
      <c r="N5" s="34"/>
      <c r="O5" s="34"/>
      <c r="P5" s="69" t="s">
        <v>68</v>
      </c>
      <c r="Q5" s="78" t="s">
        <v>69</v>
      </c>
      <c r="R5" s="78"/>
      <c r="S5" s="78"/>
      <c r="T5" s="78"/>
      <c r="U5" s="78"/>
      <c r="V5" s="78" t="s">
        <v>70</v>
      </c>
      <c r="W5" s="79"/>
      <c r="X5" s="79"/>
      <c r="Y5" s="79"/>
    </row>
    <row r="6" s="1" customFormat="1" ht="56" customHeight="1" spans="1:25">
      <c r="A6" s="36"/>
      <c r="B6" s="36"/>
      <c r="C6" s="36"/>
      <c r="D6" s="36"/>
      <c r="E6" s="36"/>
      <c r="F6" s="36"/>
      <c r="G6" s="34" t="s">
        <v>71</v>
      </c>
      <c r="H6" s="34" t="s">
        <v>72</v>
      </c>
      <c r="I6" s="72"/>
      <c r="J6" s="70"/>
      <c r="K6" s="70"/>
      <c r="L6" s="34" t="s">
        <v>73</v>
      </c>
      <c r="M6" s="34" t="s">
        <v>74</v>
      </c>
      <c r="N6" s="34" t="s">
        <v>73</v>
      </c>
      <c r="O6" s="34" t="s">
        <v>74</v>
      </c>
      <c r="P6" s="72"/>
      <c r="Q6" s="80" t="s">
        <v>75</v>
      </c>
      <c r="R6" s="81" t="s">
        <v>76</v>
      </c>
      <c r="S6" s="81" t="s">
        <v>77</v>
      </c>
      <c r="T6" s="81" t="s">
        <v>78</v>
      </c>
      <c r="U6" s="81" t="s">
        <v>79</v>
      </c>
      <c r="V6" s="78"/>
      <c r="W6" s="82"/>
      <c r="X6" s="82"/>
      <c r="Y6" s="82"/>
    </row>
    <row r="7" s="2" customFormat="1" ht="32.1" customHeight="1" spans="1:25">
      <c r="A7" s="37" t="s">
        <v>80</v>
      </c>
      <c r="B7" s="38"/>
      <c r="C7" s="39"/>
      <c r="D7" s="38"/>
      <c r="E7" s="38"/>
      <c r="F7" s="38">
        <f>F8+F168+F190+F378+F387+F394+F396+F399</f>
        <v>386</v>
      </c>
      <c r="G7" s="38"/>
      <c r="H7" s="38"/>
      <c r="I7" s="38"/>
      <c r="J7" s="38"/>
      <c r="K7" s="38"/>
      <c r="L7" s="38"/>
      <c r="M7" s="38"/>
      <c r="N7" s="38"/>
      <c r="O7" s="38"/>
      <c r="P7" s="38">
        <f>P8+P168+P190+P378+P387+P394+P396+P399</f>
        <v>28482.2</v>
      </c>
      <c r="Q7" s="38">
        <f>Q8+Q168+Q190+Q378+Q387+Q394+Q396+Q399</f>
        <v>24002</v>
      </c>
      <c r="R7" s="38">
        <f t="shared" ref="P7:V7" si="0">R8+R168+R190+R378+R387+R394+R396+R399</f>
        <v>7703</v>
      </c>
      <c r="S7" s="38">
        <f t="shared" si="0"/>
        <v>4550</v>
      </c>
      <c r="T7" s="38">
        <f t="shared" si="0"/>
        <v>10149</v>
      </c>
      <c r="U7" s="38">
        <f t="shared" si="0"/>
        <v>1600</v>
      </c>
      <c r="V7" s="38">
        <f t="shared" si="0"/>
        <v>4480.2</v>
      </c>
      <c r="W7" s="83"/>
      <c r="X7" s="83"/>
      <c r="Y7" s="83"/>
    </row>
    <row r="8" s="3" customFormat="1" ht="30" customHeight="1" spans="1:25">
      <c r="A8" s="40" t="s">
        <v>81</v>
      </c>
      <c r="B8" s="41"/>
      <c r="C8" s="42"/>
      <c r="D8" s="43"/>
      <c r="E8" s="43"/>
      <c r="F8" s="41">
        <f>F9+F34+F39+F85+F140+F147+F155</f>
        <v>156</v>
      </c>
      <c r="G8" s="41"/>
      <c r="H8" s="41"/>
      <c r="I8" s="41"/>
      <c r="J8" s="41"/>
      <c r="K8" s="41"/>
      <c r="L8" s="41"/>
      <c r="M8" s="41"/>
      <c r="N8" s="41"/>
      <c r="O8" s="41"/>
      <c r="P8" s="41">
        <f t="shared" ref="P8:V8" si="1">P9+P34+P39+P85+P140+P147+P155</f>
        <v>15779.45</v>
      </c>
      <c r="Q8" s="41">
        <f t="shared" si="1"/>
        <v>14935.5</v>
      </c>
      <c r="R8" s="41">
        <f t="shared" si="1"/>
        <v>4707</v>
      </c>
      <c r="S8" s="41">
        <f t="shared" si="1"/>
        <v>2769</v>
      </c>
      <c r="T8" s="41">
        <f t="shared" si="1"/>
        <v>7067.5</v>
      </c>
      <c r="U8" s="41">
        <f t="shared" si="1"/>
        <v>392</v>
      </c>
      <c r="V8" s="41">
        <f t="shared" si="1"/>
        <v>843.95</v>
      </c>
      <c r="W8" s="84"/>
      <c r="X8" s="84"/>
      <c r="Y8" s="84"/>
    </row>
    <row r="9" s="3" customFormat="1" ht="30" customHeight="1" spans="1:25">
      <c r="A9" s="44" t="s">
        <v>82</v>
      </c>
      <c r="B9" s="45"/>
      <c r="C9" s="46"/>
      <c r="D9" s="47"/>
      <c r="E9" s="47"/>
      <c r="F9" s="45">
        <f>F10+F23+F25+F26+F32+F33</f>
        <v>48</v>
      </c>
      <c r="G9" s="45"/>
      <c r="H9" s="45"/>
      <c r="I9" s="45"/>
      <c r="J9" s="45"/>
      <c r="K9" s="45"/>
      <c r="L9" s="45"/>
      <c r="M9" s="45"/>
      <c r="N9" s="45"/>
      <c r="O9" s="45"/>
      <c r="P9" s="45">
        <f t="shared" ref="P9:V9" si="2">P10+P23+P25+P26+P32+P33</f>
        <v>5044</v>
      </c>
      <c r="Q9" s="45">
        <f t="shared" si="2"/>
        <v>4710</v>
      </c>
      <c r="R9" s="45">
        <f t="shared" si="2"/>
        <v>1970</v>
      </c>
      <c r="S9" s="45">
        <f t="shared" si="2"/>
        <v>720</v>
      </c>
      <c r="T9" s="45">
        <f t="shared" si="2"/>
        <v>2020</v>
      </c>
      <c r="U9" s="45">
        <f t="shared" si="2"/>
        <v>0</v>
      </c>
      <c r="V9" s="45">
        <f t="shared" si="2"/>
        <v>334</v>
      </c>
      <c r="W9" s="85"/>
      <c r="X9" s="85"/>
      <c r="Y9" s="85"/>
    </row>
    <row r="10" s="4" customFormat="1" ht="30" customHeight="1" spans="1:25">
      <c r="A10" s="48" t="s">
        <v>83</v>
      </c>
      <c r="B10" s="49"/>
      <c r="C10" s="50"/>
      <c r="D10" s="51"/>
      <c r="E10" s="51"/>
      <c r="F10" s="52">
        <f>SUM(F11:F22)</f>
        <v>27</v>
      </c>
      <c r="G10" s="52"/>
      <c r="H10" s="52"/>
      <c r="I10" s="52"/>
      <c r="J10" s="52"/>
      <c r="K10" s="52"/>
      <c r="L10" s="52"/>
      <c r="M10" s="52"/>
      <c r="N10" s="52"/>
      <c r="O10" s="52"/>
      <c r="P10" s="52">
        <f t="shared" ref="P10:V10" si="3">SUM(P11:P22)</f>
        <v>3293</v>
      </c>
      <c r="Q10" s="52">
        <f t="shared" si="3"/>
        <v>3053</v>
      </c>
      <c r="R10" s="52">
        <f t="shared" si="3"/>
        <v>1443</v>
      </c>
      <c r="S10" s="52">
        <f t="shared" si="3"/>
        <v>660</v>
      </c>
      <c r="T10" s="52">
        <f t="shared" si="3"/>
        <v>950</v>
      </c>
      <c r="U10" s="52">
        <f t="shared" si="3"/>
        <v>0</v>
      </c>
      <c r="V10" s="52">
        <f t="shared" si="3"/>
        <v>240</v>
      </c>
      <c r="W10" s="74"/>
      <c r="X10" s="74"/>
      <c r="Y10" s="74"/>
    </row>
    <row r="11" s="5" customFormat="1" ht="206.25" spans="1:25">
      <c r="A11" s="53" t="s">
        <v>910</v>
      </c>
      <c r="B11" s="54" t="s">
        <v>911</v>
      </c>
      <c r="C11" s="55" t="s">
        <v>912</v>
      </c>
      <c r="D11" s="54" t="s">
        <v>89</v>
      </c>
      <c r="E11" s="55" t="s">
        <v>913</v>
      </c>
      <c r="F11" s="56">
        <v>16</v>
      </c>
      <c r="G11" s="54" t="s">
        <v>598</v>
      </c>
      <c r="H11" s="54" t="s">
        <v>625</v>
      </c>
      <c r="I11" s="54" t="s">
        <v>94</v>
      </c>
      <c r="J11" s="54" t="s">
        <v>94</v>
      </c>
      <c r="K11" s="54" t="s">
        <v>94</v>
      </c>
      <c r="L11" s="54">
        <v>1000</v>
      </c>
      <c r="M11" s="56">
        <v>2400</v>
      </c>
      <c r="N11" s="56">
        <v>1000</v>
      </c>
      <c r="O11" s="56">
        <v>2400</v>
      </c>
      <c r="P11" s="56">
        <f>Q11+V11</f>
        <v>1070</v>
      </c>
      <c r="Q11" s="56">
        <f>SUBTOTAL(9,R11:U11)</f>
        <v>1020</v>
      </c>
      <c r="R11" s="56">
        <v>500</v>
      </c>
      <c r="S11" s="56"/>
      <c r="T11" s="56">
        <v>520</v>
      </c>
      <c r="U11" s="56"/>
      <c r="V11" s="56">
        <v>50</v>
      </c>
      <c r="W11" s="54" t="s">
        <v>598</v>
      </c>
      <c r="X11" s="54" t="s">
        <v>142</v>
      </c>
      <c r="Y11" s="55" t="s">
        <v>914</v>
      </c>
    </row>
    <row r="12" s="5" customFormat="1" ht="131.25" spans="1:25">
      <c r="A12" s="53" t="s">
        <v>915</v>
      </c>
      <c r="B12" s="57" t="s">
        <v>916</v>
      </c>
      <c r="C12" s="58" t="s">
        <v>917</v>
      </c>
      <c r="D12" s="54" t="s">
        <v>89</v>
      </c>
      <c r="E12" s="55" t="s">
        <v>918</v>
      </c>
      <c r="F12" s="54">
        <v>1</v>
      </c>
      <c r="G12" s="53" t="s">
        <v>155</v>
      </c>
      <c r="H12" s="53" t="s">
        <v>919</v>
      </c>
      <c r="I12" s="54" t="s">
        <v>94</v>
      </c>
      <c r="J12" s="54" t="s">
        <v>94</v>
      </c>
      <c r="K12" s="54" t="s">
        <v>94</v>
      </c>
      <c r="L12" s="54">
        <v>60</v>
      </c>
      <c r="M12" s="56">
        <v>125</v>
      </c>
      <c r="N12" s="56">
        <v>88</v>
      </c>
      <c r="O12" s="56">
        <v>178</v>
      </c>
      <c r="P12" s="56">
        <f t="shared" ref="P12:P22" si="4">Q12+V12</f>
        <v>29.7</v>
      </c>
      <c r="Q12" s="56">
        <f t="shared" ref="Q12:Q22" si="5">SUBTOTAL(9,R12:U12)</f>
        <v>29.7</v>
      </c>
      <c r="R12" s="56">
        <v>29.7</v>
      </c>
      <c r="S12" s="56"/>
      <c r="T12" s="56"/>
      <c r="U12" s="56"/>
      <c r="V12" s="56"/>
      <c r="W12" s="54" t="s">
        <v>920</v>
      </c>
      <c r="X12" s="54" t="s">
        <v>142</v>
      </c>
      <c r="Y12" s="55" t="s">
        <v>914</v>
      </c>
    </row>
    <row r="13" s="5" customFormat="1" ht="131.25" spans="1:25">
      <c r="A13" s="53" t="s">
        <v>477</v>
      </c>
      <c r="B13" s="57" t="s">
        <v>921</v>
      </c>
      <c r="C13" s="58" t="s">
        <v>922</v>
      </c>
      <c r="D13" s="54" t="s">
        <v>89</v>
      </c>
      <c r="E13" s="55" t="s">
        <v>923</v>
      </c>
      <c r="F13" s="54">
        <v>1</v>
      </c>
      <c r="G13" s="53" t="s">
        <v>400</v>
      </c>
      <c r="H13" s="53" t="s">
        <v>924</v>
      </c>
      <c r="I13" s="54" t="s">
        <v>94</v>
      </c>
      <c r="J13" s="54" t="s">
        <v>94</v>
      </c>
      <c r="K13" s="54" t="s">
        <v>94</v>
      </c>
      <c r="L13" s="54">
        <v>45</v>
      </c>
      <c r="M13" s="56">
        <v>98</v>
      </c>
      <c r="N13" s="56">
        <v>65</v>
      </c>
      <c r="O13" s="56">
        <v>138</v>
      </c>
      <c r="P13" s="56">
        <f t="shared" si="4"/>
        <v>24.3</v>
      </c>
      <c r="Q13" s="56">
        <f t="shared" si="5"/>
        <v>24.3</v>
      </c>
      <c r="R13" s="56">
        <v>24.3</v>
      </c>
      <c r="S13" s="56"/>
      <c r="T13" s="56"/>
      <c r="U13" s="56"/>
      <c r="V13" s="56"/>
      <c r="W13" s="54" t="s">
        <v>920</v>
      </c>
      <c r="X13" s="54" t="s">
        <v>142</v>
      </c>
      <c r="Y13" s="55" t="s">
        <v>914</v>
      </c>
    </row>
    <row r="14" s="5" customFormat="1" ht="112.5" spans="1:25">
      <c r="A14" s="53" t="s">
        <v>356</v>
      </c>
      <c r="B14" s="57" t="s">
        <v>925</v>
      </c>
      <c r="C14" s="58" t="s">
        <v>926</v>
      </c>
      <c r="D14" s="54" t="s">
        <v>89</v>
      </c>
      <c r="E14" s="55" t="s">
        <v>927</v>
      </c>
      <c r="F14" s="54">
        <v>1</v>
      </c>
      <c r="G14" s="53" t="s">
        <v>189</v>
      </c>
      <c r="H14" s="53" t="s">
        <v>554</v>
      </c>
      <c r="I14" s="54" t="s">
        <v>94</v>
      </c>
      <c r="J14" s="54" t="s">
        <v>94</v>
      </c>
      <c r="K14" s="54" t="s">
        <v>94</v>
      </c>
      <c r="L14" s="54">
        <v>25</v>
      </c>
      <c r="M14" s="56">
        <v>55</v>
      </c>
      <c r="N14" s="56">
        <v>52</v>
      </c>
      <c r="O14" s="56">
        <v>152</v>
      </c>
      <c r="P14" s="56">
        <f t="shared" si="4"/>
        <v>9</v>
      </c>
      <c r="Q14" s="56">
        <f t="shared" si="5"/>
        <v>9</v>
      </c>
      <c r="R14" s="56">
        <v>9</v>
      </c>
      <c r="S14" s="56"/>
      <c r="T14" s="56"/>
      <c r="U14" s="56"/>
      <c r="V14" s="56"/>
      <c r="W14" s="54" t="s">
        <v>920</v>
      </c>
      <c r="X14" s="54" t="s">
        <v>142</v>
      </c>
      <c r="Y14" s="55" t="s">
        <v>914</v>
      </c>
    </row>
    <row r="15" s="5" customFormat="1" ht="93.75" spans="1:25">
      <c r="A15" s="53" t="s">
        <v>487</v>
      </c>
      <c r="B15" s="53" t="s">
        <v>928</v>
      </c>
      <c r="C15" s="59" t="s">
        <v>929</v>
      </c>
      <c r="D15" s="54" t="s">
        <v>89</v>
      </c>
      <c r="E15" s="55" t="s">
        <v>930</v>
      </c>
      <c r="F15" s="54">
        <v>1</v>
      </c>
      <c r="G15" s="54" t="s">
        <v>201</v>
      </c>
      <c r="H15" s="54" t="s">
        <v>931</v>
      </c>
      <c r="I15" s="54" t="s">
        <v>94</v>
      </c>
      <c r="J15" s="54" t="s">
        <v>94</v>
      </c>
      <c r="K15" s="54" t="s">
        <v>94</v>
      </c>
      <c r="L15" s="54">
        <v>269</v>
      </c>
      <c r="M15" s="56">
        <v>673</v>
      </c>
      <c r="N15" s="56">
        <v>589</v>
      </c>
      <c r="O15" s="56">
        <v>1528</v>
      </c>
      <c r="P15" s="56">
        <f t="shared" si="4"/>
        <v>300</v>
      </c>
      <c r="Q15" s="56">
        <f t="shared" si="5"/>
        <v>300</v>
      </c>
      <c r="R15" s="56">
        <v>300</v>
      </c>
      <c r="S15" s="56"/>
      <c r="T15" s="56"/>
      <c r="U15" s="56"/>
      <c r="V15" s="56"/>
      <c r="W15" s="54" t="s">
        <v>142</v>
      </c>
      <c r="X15" s="54" t="s">
        <v>142</v>
      </c>
      <c r="Y15" s="55" t="s">
        <v>932</v>
      </c>
    </row>
    <row r="16" s="5" customFormat="1" ht="118" customHeight="1" spans="1:25">
      <c r="A16" s="53" t="s">
        <v>117</v>
      </c>
      <c r="B16" s="53" t="s">
        <v>933</v>
      </c>
      <c r="C16" s="59" t="s">
        <v>929</v>
      </c>
      <c r="D16" s="54" t="s">
        <v>89</v>
      </c>
      <c r="E16" s="55" t="s">
        <v>934</v>
      </c>
      <c r="F16" s="54">
        <v>1</v>
      </c>
      <c r="G16" s="54" t="s">
        <v>189</v>
      </c>
      <c r="H16" s="54" t="s">
        <v>935</v>
      </c>
      <c r="I16" s="54" t="s">
        <v>94</v>
      </c>
      <c r="J16" s="54" t="s">
        <v>94</v>
      </c>
      <c r="K16" s="54" t="s">
        <v>94</v>
      </c>
      <c r="L16" s="54">
        <v>310</v>
      </c>
      <c r="M16" s="56">
        <v>973</v>
      </c>
      <c r="N16" s="56">
        <v>789</v>
      </c>
      <c r="O16" s="56">
        <v>1628</v>
      </c>
      <c r="P16" s="56">
        <f t="shared" si="4"/>
        <v>300</v>
      </c>
      <c r="Q16" s="56">
        <f t="shared" si="5"/>
        <v>300</v>
      </c>
      <c r="R16" s="56">
        <v>300</v>
      </c>
      <c r="S16" s="56"/>
      <c r="T16" s="56"/>
      <c r="U16" s="56"/>
      <c r="V16" s="56"/>
      <c r="W16" s="54" t="s">
        <v>142</v>
      </c>
      <c r="X16" s="54" t="s">
        <v>142</v>
      </c>
      <c r="Y16" s="55" t="s">
        <v>932</v>
      </c>
    </row>
    <row r="17" s="5" customFormat="1" ht="111" customHeight="1" spans="1:25">
      <c r="A17" s="53" t="s">
        <v>123</v>
      </c>
      <c r="B17" s="53" t="s">
        <v>936</v>
      </c>
      <c r="C17" s="59" t="s">
        <v>937</v>
      </c>
      <c r="D17" s="54" t="s">
        <v>89</v>
      </c>
      <c r="E17" s="55" t="s">
        <v>938</v>
      </c>
      <c r="F17" s="54">
        <v>1</v>
      </c>
      <c r="G17" s="54" t="s">
        <v>155</v>
      </c>
      <c r="H17" s="54" t="s">
        <v>939</v>
      </c>
      <c r="I17" s="54" t="s">
        <v>94</v>
      </c>
      <c r="J17" s="54" t="s">
        <v>94</v>
      </c>
      <c r="K17" s="54" t="s">
        <v>94</v>
      </c>
      <c r="L17" s="54">
        <v>186</v>
      </c>
      <c r="M17" s="56">
        <v>358</v>
      </c>
      <c r="N17" s="56">
        <v>350</v>
      </c>
      <c r="O17" s="56">
        <v>880</v>
      </c>
      <c r="P17" s="56">
        <f t="shared" si="4"/>
        <v>60</v>
      </c>
      <c r="Q17" s="56">
        <f t="shared" si="5"/>
        <v>0</v>
      </c>
      <c r="R17" s="56"/>
      <c r="S17" s="56"/>
      <c r="T17" s="56"/>
      <c r="U17" s="56"/>
      <c r="V17" s="56">
        <v>60</v>
      </c>
      <c r="W17" s="54" t="s">
        <v>142</v>
      </c>
      <c r="X17" s="54" t="s">
        <v>142</v>
      </c>
      <c r="Y17" s="55" t="s">
        <v>932</v>
      </c>
    </row>
    <row r="18" s="5" customFormat="1" ht="93.75" spans="1:25">
      <c r="A18" s="53" t="s">
        <v>348</v>
      </c>
      <c r="B18" s="53" t="s">
        <v>940</v>
      </c>
      <c r="C18" s="59" t="s">
        <v>941</v>
      </c>
      <c r="D18" s="54" t="s">
        <v>89</v>
      </c>
      <c r="E18" s="55" t="s">
        <v>942</v>
      </c>
      <c r="F18" s="54">
        <v>1</v>
      </c>
      <c r="G18" s="54" t="s">
        <v>148</v>
      </c>
      <c r="H18" s="54" t="s">
        <v>943</v>
      </c>
      <c r="I18" s="54" t="s">
        <v>94</v>
      </c>
      <c r="J18" s="54" t="s">
        <v>93</v>
      </c>
      <c r="K18" s="54" t="s">
        <v>94</v>
      </c>
      <c r="L18" s="54">
        <v>156</v>
      </c>
      <c r="M18" s="56">
        <v>312</v>
      </c>
      <c r="N18" s="56">
        <v>550</v>
      </c>
      <c r="O18" s="56">
        <v>1268</v>
      </c>
      <c r="P18" s="56">
        <f t="shared" si="4"/>
        <v>63.4</v>
      </c>
      <c r="Q18" s="56">
        <f t="shared" si="5"/>
        <v>0</v>
      </c>
      <c r="R18" s="56"/>
      <c r="S18" s="56"/>
      <c r="T18" s="56"/>
      <c r="U18" s="56"/>
      <c r="V18" s="56">
        <v>63.4</v>
      </c>
      <c r="W18" s="54" t="s">
        <v>142</v>
      </c>
      <c r="X18" s="54" t="s">
        <v>142</v>
      </c>
      <c r="Y18" s="55" t="s">
        <v>932</v>
      </c>
    </row>
    <row r="19" s="5" customFormat="1" ht="125" customHeight="1" spans="1:25">
      <c r="A19" s="53" t="s">
        <v>944</v>
      </c>
      <c r="B19" s="56" t="s">
        <v>945</v>
      </c>
      <c r="C19" s="60" t="s">
        <v>946</v>
      </c>
      <c r="D19" s="56" t="s">
        <v>89</v>
      </c>
      <c r="E19" s="60" t="s">
        <v>947</v>
      </c>
      <c r="F19" s="56">
        <v>1</v>
      </c>
      <c r="G19" s="56" t="s">
        <v>948</v>
      </c>
      <c r="H19" s="56" t="s">
        <v>949</v>
      </c>
      <c r="I19" s="54" t="s">
        <v>94</v>
      </c>
      <c r="J19" s="54" t="s">
        <v>94</v>
      </c>
      <c r="K19" s="54" t="s">
        <v>94</v>
      </c>
      <c r="L19" s="56">
        <v>890</v>
      </c>
      <c r="M19" s="56">
        <v>2225</v>
      </c>
      <c r="N19" s="56">
        <v>1700</v>
      </c>
      <c r="O19" s="56">
        <v>4250</v>
      </c>
      <c r="P19" s="56">
        <f t="shared" si="4"/>
        <v>980</v>
      </c>
      <c r="Q19" s="56">
        <f t="shared" si="5"/>
        <v>980</v>
      </c>
      <c r="R19" s="56">
        <v>280</v>
      </c>
      <c r="S19" s="56">
        <v>300</v>
      </c>
      <c r="T19" s="56">
        <v>400</v>
      </c>
      <c r="U19" s="56"/>
      <c r="V19" s="56"/>
      <c r="W19" s="56" t="s">
        <v>142</v>
      </c>
      <c r="X19" s="56" t="s">
        <v>142</v>
      </c>
      <c r="Y19" s="60" t="s">
        <v>950</v>
      </c>
    </row>
    <row r="20" s="5" customFormat="1" ht="112.5" spans="1:25">
      <c r="A20" s="53" t="s">
        <v>951</v>
      </c>
      <c r="B20" s="53" t="s">
        <v>952</v>
      </c>
      <c r="C20" s="61" t="s">
        <v>953</v>
      </c>
      <c r="D20" s="54" t="s">
        <v>89</v>
      </c>
      <c r="E20" s="59" t="s">
        <v>954</v>
      </c>
      <c r="F20" s="54">
        <v>1</v>
      </c>
      <c r="G20" s="53" t="s">
        <v>100</v>
      </c>
      <c r="H20" s="53" t="s">
        <v>955</v>
      </c>
      <c r="I20" s="54" t="s">
        <v>94</v>
      </c>
      <c r="J20" s="54" t="s">
        <v>94</v>
      </c>
      <c r="K20" s="54" t="s">
        <v>94</v>
      </c>
      <c r="L20" s="54">
        <v>82</v>
      </c>
      <c r="M20" s="56">
        <v>124</v>
      </c>
      <c r="N20" s="56">
        <v>122</v>
      </c>
      <c r="O20" s="56">
        <v>234</v>
      </c>
      <c r="P20" s="56">
        <f t="shared" si="4"/>
        <v>360</v>
      </c>
      <c r="Q20" s="56">
        <f t="shared" si="5"/>
        <v>360</v>
      </c>
      <c r="R20" s="56"/>
      <c r="S20" s="56">
        <v>360</v>
      </c>
      <c r="T20" s="56"/>
      <c r="U20" s="56"/>
      <c r="V20" s="56"/>
      <c r="W20" s="54" t="s">
        <v>956</v>
      </c>
      <c r="X20" s="56" t="s">
        <v>142</v>
      </c>
      <c r="Y20" s="61" t="s">
        <v>579</v>
      </c>
    </row>
    <row r="21" s="6" customFormat="1" ht="93.75" spans="1:25">
      <c r="A21" s="53" t="s">
        <v>957</v>
      </c>
      <c r="B21" s="54" t="s">
        <v>465</v>
      </c>
      <c r="C21" s="55" t="s">
        <v>466</v>
      </c>
      <c r="D21" s="54" t="s">
        <v>89</v>
      </c>
      <c r="E21" s="55" t="s">
        <v>958</v>
      </c>
      <c r="F21" s="54">
        <v>1</v>
      </c>
      <c r="G21" s="54" t="s">
        <v>100</v>
      </c>
      <c r="H21" s="54" t="s">
        <v>468</v>
      </c>
      <c r="I21" s="54" t="s">
        <v>93</v>
      </c>
      <c r="J21" s="54" t="s">
        <v>94</v>
      </c>
      <c r="K21" s="54" t="s">
        <v>94</v>
      </c>
      <c r="L21" s="54">
        <v>137</v>
      </c>
      <c r="M21" s="54">
        <v>424</v>
      </c>
      <c r="N21" s="54">
        <v>456</v>
      </c>
      <c r="O21" s="54">
        <v>1231</v>
      </c>
      <c r="P21" s="56">
        <f t="shared" si="4"/>
        <v>30</v>
      </c>
      <c r="Q21" s="56">
        <f t="shared" si="5"/>
        <v>30</v>
      </c>
      <c r="R21" s="86"/>
      <c r="S21" s="86"/>
      <c r="T21" s="86">
        <v>30</v>
      </c>
      <c r="U21" s="86"/>
      <c r="V21" s="86"/>
      <c r="W21" s="54" t="s">
        <v>469</v>
      </c>
      <c r="X21" s="54" t="s">
        <v>121</v>
      </c>
      <c r="Y21" s="55" t="s">
        <v>470</v>
      </c>
    </row>
    <row r="22" s="7" customFormat="1" ht="281.25" spans="1:25">
      <c r="A22" s="53" t="s">
        <v>959</v>
      </c>
      <c r="B22" s="53" t="s">
        <v>471</v>
      </c>
      <c r="C22" s="55" t="s">
        <v>472</v>
      </c>
      <c r="D22" s="54" t="s">
        <v>345</v>
      </c>
      <c r="E22" s="55" t="s">
        <v>960</v>
      </c>
      <c r="F22" s="54">
        <v>1</v>
      </c>
      <c r="G22" s="54" t="s">
        <v>474</v>
      </c>
      <c r="H22" s="54" t="s">
        <v>475</v>
      </c>
      <c r="I22" s="54" t="s">
        <v>94</v>
      </c>
      <c r="J22" s="54" t="s">
        <v>94</v>
      </c>
      <c r="K22" s="54" t="s">
        <v>94</v>
      </c>
      <c r="L22" s="54">
        <v>112</v>
      </c>
      <c r="M22" s="56">
        <v>208</v>
      </c>
      <c r="N22" s="56">
        <v>328</v>
      </c>
      <c r="O22" s="56">
        <v>548</v>
      </c>
      <c r="P22" s="56">
        <f t="shared" si="4"/>
        <v>66.6</v>
      </c>
      <c r="Q22" s="56">
        <f t="shared" si="5"/>
        <v>0</v>
      </c>
      <c r="R22" s="56"/>
      <c r="S22" s="56"/>
      <c r="T22" s="56"/>
      <c r="U22" s="56"/>
      <c r="V22" s="54">
        <v>66.6</v>
      </c>
      <c r="W22" s="54" t="s">
        <v>142</v>
      </c>
      <c r="X22" s="54" t="s">
        <v>142</v>
      </c>
      <c r="Y22" s="55" t="s">
        <v>476</v>
      </c>
    </row>
    <row r="23" s="4" customFormat="1" ht="37.5" spans="1:25">
      <c r="A23" s="48" t="s">
        <v>84</v>
      </c>
      <c r="B23" s="49"/>
      <c r="C23" s="50"/>
      <c r="D23" s="51"/>
      <c r="E23" s="51"/>
      <c r="F23" s="52">
        <f>SUM(F24)</f>
        <v>16</v>
      </c>
      <c r="G23" s="52"/>
      <c r="H23" s="52"/>
      <c r="I23" s="52"/>
      <c r="J23" s="52"/>
      <c r="K23" s="52"/>
      <c r="L23" s="52"/>
      <c r="M23" s="52"/>
      <c r="N23" s="52"/>
      <c r="O23" s="52"/>
      <c r="P23" s="52">
        <f t="shared" ref="P23:V23" si="6">SUM(P24)</f>
        <v>1097</v>
      </c>
      <c r="Q23" s="52">
        <f t="shared" si="6"/>
        <v>1047</v>
      </c>
      <c r="R23" s="52">
        <f t="shared" si="6"/>
        <v>527</v>
      </c>
      <c r="S23" s="52">
        <f t="shared" si="6"/>
        <v>0</v>
      </c>
      <c r="T23" s="52">
        <f t="shared" si="6"/>
        <v>520</v>
      </c>
      <c r="U23" s="52">
        <f t="shared" si="6"/>
        <v>0</v>
      </c>
      <c r="V23" s="52">
        <f t="shared" si="6"/>
        <v>50</v>
      </c>
      <c r="W23" s="74"/>
      <c r="X23" s="74"/>
      <c r="Y23" s="74"/>
    </row>
    <row r="24" s="5" customFormat="1" ht="337.5" spans="1:25">
      <c r="A24" s="53" t="s">
        <v>422</v>
      </c>
      <c r="B24" s="54" t="s">
        <v>961</v>
      </c>
      <c r="C24" s="55" t="s">
        <v>962</v>
      </c>
      <c r="D24" s="54" t="s">
        <v>89</v>
      </c>
      <c r="E24" s="55" t="s">
        <v>913</v>
      </c>
      <c r="F24" s="54">
        <v>16</v>
      </c>
      <c r="G24" s="54" t="s">
        <v>598</v>
      </c>
      <c r="H24" s="54" t="s">
        <v>625</v>
      </c>
      <c r="I24" s="54" t="s">
        <v>94</v>
      </c>
      <c r="J24" s="54" t="s">
        <v>94</v>
      </c>
      <c r="K24" s="54" t="s">
        <v>94</v>
      </c>
      <c r="L24" s="54">
        <v>1000</v>
      </c>
      <c r="M24" s="56">
        <v>1900</v>
      </c>
      <c r="N24" s="56">
        <v>1000</v>
      </c>
      <c r="O24" s="56">
        <v>1900</v>
      </c>
      <c r="P24" s="56">
        <f>Q24+V24</f>
        <v>1097</v>
      </c>
      <c r="Q24" s="56">
        <f>SUBTOTAL(9,R24:U24)</f>
        <v>1047</v>
      </c>
      <c r="R24" s="56">
        <v>527</v>
      </c>
      <c r="S24" s="56"/>
      <c r="T24" s="56">
        <v>520</v>
      </c>
      <c r="U24" s="56"/>
      <c r="V24" s="56">
        <v>50</v>
      </c>
      <c r="W24" s="54" t="s">
        <v>598</v>
      </c>
      <c r="X24" s="54" t="s">
        <v>142</v>
      </c>
      <c r="Y24" s="55" t="s">
        <v>914</v>
      </c>
    </row>
    <row r="25" s="4" customFormat="1" ht="18.75" spans="1:25">
      <c r="A25" s="48" t="s">
        <v>85</v>
      </c>
      <c r="B25" s="49"/>
      <c r="C25" s="50"/>
      <c r="D25" s="51"/>
      <c r="E25" s="51"/>
      <c r="F25" s="52"/>
      <c r="G25" s="51"/>
      <c r="H25" s="51"/>
      <c r="I25" s="51"/>
      <c r="J25" s="51"/>
      <c r="K25" s="51"/>
      <c r="L25" s="51"/>
      <c r="M25" s="73"/>
      <c r="N25" s="73"/>
      <c r="O25" s="73"/>
      <c r="P25" s="73">
        <f>Q25+V25</f>
        <v>0</v>
      </c>
      <c r="Q25" s="73">
        <f>SUM(R25:U25)</f>
        <v>0</v>
      </c>
      <c r="R25" s="73"/>
      <c r="S25" s="73"/>
      <c r="T25" s="74"/>
      <c r="U25" s="74"/>
      <c r="V25" s="74"/>
      <c r="W25" s="74"/>
      <c r="X25" s="74"/>
      <c r="Y25" s="74"/>
    </row>
    <row r="26" s="4" customFormat="1" ht="18.75" spans="1:25">
      <c r="A26" s="48" t="s">
        <v>86</v>
      </c>
      <c r="B26" s="49"/>
      <c r="C26" s="50"/>
      <c r="D26" s="51"/>
      <c r="E26" s="51"/>
      <c r="F26" s="52">
        <f>SUM(F27:F31)</f>
        <v>5</v>
      </c>
      <c r="G26" s="52"/>
      <c r="H26" s="52"/>
      <c r="I26" s="52"/>
      <c r="J26" s="52"/>
      <c r="K26" s="52"/>
      <c r="L26" s="52"/>
      <c r="M26" s="52"/>
      <c r="N26" s="52"/>
      <c r="O26" s="52"/>
      <c r="P26" s="52">
        <f t="shared" ref="P26:V26" si="7">SUM(P27:P31)</f>
        <v>654</v>
      </c>
      <c r="Q26" s="52">
        <f t="shared" si="7"/>
        <v>610</v>
      </c>
      <c r="R26" s="52">
        <f t="shared" si="7"/>
        <v>0</v>
      </c>
      <c r="S26" s="52">
        <f t="shared" si="7"/>
        <v>60</v>
      </c>
      <c r="T26" s="52">
        <f t="shared" si="7"/>
        <v>550</v>
      </c>
      <c r="U26" s="52">
        <f t="shared" si="7"/>
        <v>0</v>
      </c>
      <c r="V26" s="52">
        <f t="shared" si="7"/>
        <v>44</v>
      </c>
      <c r="W26" s="74"/>
      <c r="X26" s="74"/>
      <c r="Y26" s="74"/>
    </row>
    <row r="27" s="7" customFormat="1" ht="409.5" spans="1:25">
      <c r="A27" s="53" t="s">
        <v>963</v>
      </c>
      <c r="B27" s="56" t="s">
        <v>964</v>
      </c>
      <c r="C27" s="55" t="s">
        <v>965</v>
      </c>
      <c r="D27" s="54" t="s">
        <v>89</v>
      </c>
      <c r="E27" s="55" t="s">
        <v>966</v>
      </c>
      <c r="F27" s="54">
        <v>1</v>
      </c>
      <c r="G27" s="53" t="s">
        <v>91</v>
      </c>
      <c r="H27" s="53" t="s">
        <v>967</v>
      </c>
      <c r="I27" s="54" t="s">
        <v>94</v>
      </c>
      <c r="J27" s="54" t="s">
        <v>94</v>
      </c>
      <c r="K27" s="54" t="s">
        <v>94</v>
      </c>
      <c r="L27" s="54">
        <v>141</v>
      </c>
      <c r="M27" s="56">
        <v>305</v>
      </c>
      <c r="N27" s="56">
        <v>417</v>
      </c>
      <c r="O27" s="56">
        <v>914</v>
      </c>
      <c r="P27" s="56">
        <f t="shared" ref="P27:P33" si="8">Q27+V27</f>
        <v>220</v>
      </c>
      <c r="Q27" s="56">
        <f>SUBTOTAL(9,R27:U27)</f>
        <v>220</v>
      </c>
      <c r="R27" s="56"/>
      <c r="S27" s="56"/>
      <c r="T27" s="56">
        <v>220</v>
      </c>
      <c r="U27" s="56"/>
      <c r="V27" s="56"/>
      <c r="W27" s="54" t="s">
        <v>95</v>
      </c>
      <c r="X27" s="54" t="s">
        <v>95</v>
      </c>
      <c r="Y27" s="60" t="s">
        <v>968</v>
      </c>
    </row>
    <row r="28" s="7" customFormat="1" ht="408" customHeight="1" spans="1:25">
      <c r="A28" s="53" t="s">
        <v>969</v>
      </c>
      <c r="B28" s="56" t="s">
        <v>970</v>
      </c>
      <c r="C28" s="62" t="s">
        <v>971</v>
      </c>
      <c r="D28" s="54" t="s">
        <v>89</v>
      </c>
      <c r="E28" s="55" t="s">
        <v>972</v>
      </c>
      <c r="F28" s="54">
        <v>1</v>
      </c>
      <c r="G28" s="53" t="s">
        <v>109</v>
      </c>
      <c r="H28" s="53" t="s">
        <v>973</v>
      </c>
      <c r="I28" s="54" t="s">
        <v>94</v>
      </c>
      <c r="J28" s="54" t="s">
        <v>94</v>
      </c>
      <c r="K28" s="54" t="s">
        <v>94</v>
      </c>
      <c r="L28" s="54">
        <v>369</v>
      </c>
      <c r="M28" s="56">
        <v>811</v>
      </c>
      <c r="N28" s="56">
        <v>1210</v>
      </c>
      <c r="O28" s="56">
        <v>3023</v>
      </c>
      <c r="P28" s="56">
        <f t="shared" si="8"/>
        <v>330</v>
      </c>
      <c r="Q28" s="56">
        <f>SUBTOTAL(9,R28:U28)</f>
        <v>330</v>
      </c>
      <c r="R28" s="56"/>
      <c r="S28" s="56"/>
      <c r="T28" s="56">
        <v>330</v>
      </c>
      <c r="U28" s="56"/>
      <c r="V28" s="56"/>
      <c r="W28" s="54" t="s">
        <v>95</v>
      </c>
      <c r="X28" s="54" t="s">
        <v>95</v>
      </c>
      <c r="Y28" s="60" t="s">
        <v>968</v>
      </c>
    </row>
    <row r="29" s="7" customFormat="1" ht="75" spans="1:25">
      <c r="A29" s="53" t="s">
        <v>974</v>
      </c>
      <c r="B29" s="54" t="s">
        <v>488</v>
      </c>
      <c r="C29" s="55" t="s">
        <v>975</v>
      </c>
      <c r="D29" s="63" t="s">
        <v>89</v>
      </c>
      <c r="E29" s="55" t="s">
        <v>490</v>
      </c>
      <c r="F29" s="54">
        <v>1</v>
      </c>
      <c r="G29" s="54" t="s">
        <v>91</v>
      </c>
      <c r="H29" s="54" t="s">
        <v>491</v>
      </c>
      <c r="I29" s="54" t="s">
        <v>94</v>
      </c>
      <c r="J29" s="54" t="s">
        <v>94</v>
      </c>
      <c r="K29" s="54" t="s">
        <v>94</v>
      </c>
      <c r="L29" s="54">
        <v>25</v>
      </c>
      <c r="M29" s="54">
        <v>68</v>
      </c>
      <c r="N29" s="54">
        <v>93</v>
      </c>
      <c r="O29" s="54">
        <v>256</v>
      </c>
      <c r="P29" s="56">
        <f t="shared" si="8"/>
        <v>60</v>
      </c>
      <c r="Q29" s="56">
        <f>SUBTOTAL(9,R29:U29)</f>
        <v>60</v>
      </c>
      <c r="R29" s="86"/>
      <c r="S29" s="86">
        <v>60</v>
      </c>
      <c r="T29" s="86"/>
      <c r="U29" s="86"/>
      <c r="V29" s="86"/>
      <c r="W29" s="54" t="s">
        <v>91</v>
      </c>
      <c r="X29" s="54" t="s">
        <v>121</v>
      </c>
      <c r="Y29" s="55" t="s">
        <v>482</v>
      </c>
    </row>
    <row r="30" s="7" customFormat="1" ht="300" spans="1:25">
      <c r="A30" s="53" t="s">
        <v>976</v>
      </c>
      <c r="B30" s="56" t="s">
        <v>478</v>
      </c>
      <c r="C30" s="55" t="s">
        <v>479</v>
      </c>
      <c r="D30" s="63" t="s">
        <v>89</v>
      </c>
      <c r="E30" s="55" t="s">
        <v>977</v>
      </c>
      <c r="F30" s="54">
        <v>1</v>
      </c>
      <c r="G30" s="54" t="s">
        <v>109</v>
      </c>
      <c r="H30" s="54" t="s">
        <v>481</v>
      </c>
      <c r="I30" s="54" t="s">
        <v>94</v>
      </c>
      <c r="J30" s="54" t="s">
        <v>94</v>
      </c>
      <c r="K30" s="54" t="s">
        <v>94</v>
      </c>
      <c r="L30" s="54">
        <v>135</v>
      </c>
      <c r="M30" s="54">
        <v>326</v>
      </c>
      <c r="N30" s="54">
        <v>321</v>
      </c>
      <c r="O30" s="54">
        <v>605</v>
      </c>
      <c r="P30" s="56">
        <f t="shared" si="8"/>
        <v>26.4</v>
      </c>
      <c r="Q30" s="56">
        <f>SUBTOTAL(9,R30:U30)</f>
        <v>0</v>
      </c>
      <c r="R30" s="54"/>
      <c r="S30" s="54"/>
      <c r="T30" s="54"/>
      <c r="U30" s="54"/>
      <c r="V30" s="54">
        <v>26.4</v>
      </c>
      <c r="W30" s="54" t="s">
        <v>95</v>
      </c>
      <c r="X30" s="54" t="s">
        <v>95</v>
      </c>
      <c r="Y30" s="55" t="s">
        <v>482</v>
      </c>
    </row>
    <row r="31" s="7" customFormat="1" ht="112.5" spans="1:25">
      <c r="A31" s="53" t="s">
        <v>978</v>
      </c>
      <c r="B31" s="54" t="s">
        <v>483</v>
      </c>
      <c r="C31" s="55" t="s">
        <v>484</v>
      </c>
      <c r="D31" s="63" t="s">
        <v>89</v>
      </c>
      <c r="E31" s="55" t="s">
        <v>979</v>
      </c>
      <c r="F31" s="54">
        <v>1</v>
      </c>
      <c r="G31" s="54" t="s">
        <v>109</v>
      </c>
      <c r="H31" s="54" t="s">
        <v>486</v>
      </c>
      <c r="I31" s="54" t="s">
        <v>93</v>
      </c>
      <c r="J31" s="54" t="s">
        <v>94</v>
      </c>
      <c r="K31" s="54" t="s">
        <v>94</v>
      </c>
      <c r="L31" s="54">
        <v>8</v>
      </c>
      <c r="M31" s="54">
        <v>15</v>
      </c>
      <c r="N31" s="54">
        <v>25</v>
      </c>
      <c r="O31" s="54">
        <v>63</v>
      </c>
      <c r="P31" s="56">
        <f t="shared" si="8"/>
        <v>17.6</v>
      </c>
      <c r="Q31" s="56">
        <f>SUBTOTAL(9,R31:U31)</f>
        <v>0</v>
      </c>
      <c r="R31" s="54"/>
      <c r="S31" s="54"/>
      <c r="T31" s="54"/>
      <c r="U31" s="54"/>
      <c r="V31" s="54">
        <v>17.6</v>
      </c>
      <c r="W31" s="54" t="s">
        <v>95</v>
      </c>
      <c r="X31" s="54" t="s">
        <v>95</v>
      </c>
      <c r="Y31" s="55" t="s">
        <v>482</v>
      </c>
    </row>
    <row r="32" s="4" customFormat="1" ht="37.5" spans="1:25">
      <c r="A32" s="48" t="s">
        <v>116</v>
      </c>
      <c r="B32" s="49"/>
      <c r="C32" s="50"/>
      <c r="D32" s="51"/>
      <c r="E32" s="51"/>
      <c r="F32" s="52"/>
      <c r="G32" s="51"/>
      <c r="H32" s="51"/>
      <c r="I32" s="51"/>
      <c r="J32" s="51"/>
      <c r="K32" s="51"/>
      <c r="L32" s="51"/>
      <c r="M32" s="51"/>
      <c r="N32" s="51"/>
      <c r="O32" s="74"/>
      <c r="P32" s="75">
        <f t="shared" si="8"/>
        <v>0</v>
      </c>
      <c r="Q32" s="75">
        <f>SUM(R32:U32)</f>
        <v>0</v>
      </c>
      <c r="R32" s="74"/>
      <c r="S32" s="74"/>
      <c r="T32" s="74"/>
      <c r="U32" s="74"/>
      <c r="V32" s="74"/>
      <c r="W32" s="74"/>
      <c r="X32" s="74"/>
      <c r="Y32" s="74"/>
    </row>
    <row r="33" s="4" customFormat="1" ht="18.75" spans="1:25">
      <c r="A33" s="48" t="s">
        <v>980</v>
      </c>
      <c r="B33" s="49"/>
      <c r="C33" s="50"/>
      <c r="D33" s="51"/>
      <c r="E33" s="51"/>
      <c r="F33" s="52"/>
      <c r="G33" s="51"/>
      <c r="H33" s="51"/>
      <c r="I33" s="51"/>
      <c r="J33" s="51"/>
      <c r="K33" s="51"/>
      <c r="L33" s="51"/>
      <c r="M33" s="51"/>
      <c r="N33" s="51"/>
      <c r="O33" s="74"/>
      <c r="P33" s="75">
        <f t="shared" si="8"/>
        <v>0</v>
      </c>
      <c r="Q33" s="75">
        <f>SUM(R33:U33)</f>
        <v>0</v>
      </c>
      <c r="R33" s="74"/>
      <c r="S33" s="74"/>
      <c r="T33" s="74"/>
      <c r="U33" s="74"/>
      <c r="V33" s="74"/>
      <c r="W33" s="74"/>
      <c r="X33" s="74"/>
      <c r="Y33" s="74"/>
    </row>
    <row r="34" s="2" customFormat="1" ht="18.75" spans="1:25">
      <c r="A34" s="44" t="s">
        <v>130</v>
      </c>
      <c r="B34" s="64"/>
      <c r="C34" s="65"/>
      <c r="D34" s="66"/>
      <c r="E34" s="66"/>
      <c r="F34" s="45">
        <f>F35+F36+F37+F38</f>
        <v>0</v>
      </c>
      <c r="G34" s="45"/>
      <c r="H34" s="45"/>
      <c r="I34" s="45"/>
      <c r="J34" s="45"/>
      <c r="K34" s="45"/>
      <c r="L34" s="45"/>
      <c r="M34" s="45"/>
      <c r="N34" s="45"/>
      <c r="O34" s="45"/>
      <c r="P34" s="45">
        <f t="shared" ref="P34:V34" si="9">P35+P36+P37+P38</f>
        <v>0</v>
      </c>
      <c r="Q34" s="45">
        <f t="shared" si="9"/>
        <v>0</v>
      </c>
      <c r="R34" s="45">
        <f t="shared" si="9"/>
        <v>0</v>
      </c>
      <c r="S34" s="45">
        <f t="shared" si="9"/>
        <v>0</v>
      </c>
      <c r="T34" s="45">
        <f t="shared" si="9"/>
        <v>0</v>
      </c>
      <c r="U34" s="45">
        <f t="shared" si="9"/>
        <v>0</v>
      </c>
      <c r="V34" s="45">
        <f t="shared" si="9"/>
        <v>0</v>
      </c>
      <c r="W34" s="87"/>
      <c r="X34" s="87"/>
      <c r="Y34" s="87"/>
    </row>
    <row r="35" s="4" customFormat="1" ht="37.5" spans="1:25">
      <c r="A35" s="48" t="s">
        <v>131</v>
      </c>
      <c r="B35" s="49"/>
      <c r="C35" s="50"/>
      <c r="D35" s="51"/>
      <c r="E35" s="51"/>
      <c r="F35" s="52"/>
      <c r="G35" s="51"/>
      <c r="H35" s="51"/>
      <c r="I35" s="51"/>
      <c r="J35" s="51"/>
      <c r="K35" s="51"/>
      <c r="L35" s="51"/>
      <c r="M35" s="51"/>
      <c r="N35" s="51"/>
      <c r="O35" s="74"/>
      <c r="P35" s="75">
        <f t="shared" ref="P35:P38" si="10">Q35+V35</f>
        <v>0</v>
      </c>
      <c r="Q35" s="75">
        <f t="shared" ref="Q35:Q38" si="11">SUM(R35:U35)</f>
        <v>0</v>
      </c>
      <c r="R35" s="74"/>
      <c r="S35" s="74"/>
      <c r="T35" s="74"/>
      <c r="U35" s="74"/>
      <c r="V35" s="74"/>
      <c r="W35" s="74"/>
      <c r="X35" s="74"/>
      <c r="Y35" s="74"/>
    </row>
    <row r="36" s="4" customFormat="1" ht="18.75" spans="1:25">
      <c r="A36" s="48" t="s">
        <v>132</v>
      </c>
      <c r="B36" s="49"/>
      <c r="C36" s="50"/>
      <c r="D36" s="51"/>
      <c r="E36" s="51"/>
      <c r="F36" s="52"/>
      <c r="G36" s="51"/>
      <c r="H36" s="51"/>
      <c r="I36" s="51"/>
      <c r="J36" s="51"/>
      <c r="K36" s="51"/>
      <c r="L36" s="51"/>
      <c r="M36" s="51"/>
      <c r="N36" s="51"/>
      <c r="O36" s="74"/>
      <c r="P36" s="75">
        <f t="shared" si="10"/>
        <v>0</v>
      </c>
      <c r="Q36" s="75">
        <f t="shared" si="11"/>
        <v>0</v>
      </c>
      <c r="R36" s="74"/>
      <c r="S36" s="74"/>
      <c r="T36" s="74"/>
      <c r="U36" s="74"/>
      <c r="V36" s="74"/>
      <c r="W36" s="74"/>
      <c r="X36" s="74"/>
      <c r="Y36" s="74"/>
    </row>
    <row r="37" s="4" customFormat="1" ht="37.5" spans="1:25">
      <c r="A37" s="48" t="s">
        <v>133</v>
      </c>
      <c r="B37" s="49"/>
      <c r="C37" s="50"/>
      <c r="D37" s="51"/>
      <c r="E37" s="51"/>
      <c r="F37" s="52"/>
      <c r="G37" s="51"/>
      <c r="H37" s="51"/>
      <c r="I37" s="51"/>
      <c r="J37" s="51"/>
      <c r="K37" s="51"/>
      <c r="L37" s="51"/>
      <c r="M37" s="51"/>
      <c r="N37" s="51"/>
      <c r="O37" s="74"/>
      <c r="P37" s="75">
        <f t="shared" si="10"/>
        <v>0</v>
      </c>
      <c r="Q37" s="75">
        <f t="shared" si="11"/>
        <v>0</v>
      </c>
      <c r="R37" s="74"/>
      <c r="S37" s="74"/>
      <c r="T37" s="74"/>
      <c r="U37" s="74"/>
      <c r="V37" s="74"/>
      <c r="W37" s="74"/>
      <c r="X37" s="74"/>
      <c r="Y37" s="74"/>
    </row>
    <row r="38" s="4" customFormat="1" ht="37.5" spans="1:25">
      <c r="A38" s="48" t="s">
        <v>981</v>
      </c>
      <c r="B38" s="49"/>
      <c r="C38" s="50"/>
      <c r="D38" s="51"/>
      <c r="E38" s="51"/>
      <c r="F38" s="52"/>
      <c r="G38" s="51"/>
      <c r="H38" s="51"/>
      <c r="I38" s="51"/>
      <c r="J38" s="51"/>
      <c r="K38" s="51"/>
      <c r="L38" s="51"/>
      <c r="M38" s="51"/>
      <c r="N38" s="51"/>
      <c r="O38" s="74"/>
      <c r="P38" s="75">
        <f t="shared" si="10"/>
        <v>0</v>
      </c>
      <c r="Q38" s="75">
        <f t="shared" si="11"/>
        <v>0</v>
      </c>
      <c r="R38" s="74"/>
      <c r="S38" s="74"/>
      <c r="T38" s="74"/>
      <c r="U38" s="74"/>
      <c r="V38" s="74"/>
      <c r="W38" s="74"/>
      <c r="X38" s="74"/>
      <c r="Y38" s="74"/>
    </row>
    <row r="39" s="2" customFormat="1" ht="18.75" spans="1:25">
      <c r="A39" s="44" t="s">
        <v>135</v>
      </c>
      <c r="B39" s="64"/>
      <c r="C39" s="65"/>
      <c r="D39" s="66"/>
      <c r="E39" s="66"/>
      <c r="F39" s="45">
        <f>F40+F69</f>
        <v>43</v>
      </c>
      <c r="G39" s="45"/>
      <c r="H39" s="45"/>
      <c r="I39" s="45"/>
      <c r="J39" s="45"/>
      <c r="K39" s="45"/>
      <c r="L39" s="45"/>
      <c r="M39" s="45"/>
      <c r="N39" s="45"/>
      <c r="O39" s="45"/>
      <c r="P39" s="45">
        <f t="shared" ref="P39:V39" si="12">P40+P69</f>
        <v>4444.5</v>
      </c>
      <c r="Q39" s="45">
        <f t="shared" si="12"/>
        <v>4444.5</v>
      </c>
      <c r="R39" s="45">
        <f t="shared" si="12"/>
        <v>1925</v>
      </c>
      <c r="S39" s="45">
        <f t="shared" si="12"/>
        <v>474</v>
      </c>
      <c r="T39" s="45">
        <f t="shared" si="12"/>
        <v>1853.5</v>
      </c>
      <c r="U39" s="45">
        <f t="shared" si="12"/>
        <v>192</v>
      </c>
      <c r="V39" s="45">
        <f t="shared" si="12"/>
        <v>0</v>
      </c>
      <c r="W39" s="87"/>
      <c r="X39" s="87"/>
      <c r="Y39" s="87"/>
    </row>
    <row r="40" s="4" customFormat="1" ht="56.25" spans="1:25">
      <c r="A40" s="48" t="s">
        <v>136</v>
      </c>
      <c r="B40" s="49"/>
      <c r="C40" s="50"/>
      <c r="D40" s="51"/>
      <c r="E40" s="51"/>
      <c r="F40" s="52">
        <f>SUM(F41:F68)</f>
        <v>28</v>
      </c>
      <c r="G40" s="52"/>
      <c r="H40" s="52"/>
      <c r="I40" s="52"/>
      <c r="J40" s="52"/>
      <c r="K40" s="52"/>
      <c r="L40" s="52"/>
      <c r="M40" s="52"/>
      <c r="N40" s="52"/>
      <c r="O40" s="52"/>
      <c r="P40" s="52">
        <f t="shared" ref="P40:V40" si="13">SUM(P41:P68)</f>
        <v>2645.5</v>
      </c>
      <c r="Q40" s="52">
        <f t="shared" si="13"/>
        <v>2645.5</v>
      </c>
      <c r="R40" s="52">
        <f t="shared" si="13"/>
        <v>1014</v>
      </c>
      <c r="S40" s="52">
        <f t="shared" si="13"/>
        <v>284</v>
      </c>
      <c r="T40" s="52">
        <f t="shared" si="13"/>
        <v>1155.5</v>
      </c>
      <c r="U40" s="52">
        <f t="shared" si="13"/>
        <v>192</v>
      </c>
      <c r="V40" s="52">
        <f t="shared" si="13"/>
        <v>0</v>
      </c>
      <c r="W40" s="74"/>
      <c r="X40" s="74"/>
      <c r="Y40" s="74"/>
    </row>
    <row r="41" s="7" customFormat="1" ht="56.25" spans="1:25">
      <c r="A41" s="53" t="s">
        <v>982</v>
      </c>
      <c r="B41" s="53" t="s">
        <v>983</v>
      </c>
      <c r="C41" s="59" t="s">
        <v>984</v>
      </c>
      <c r="D41" s="56" t="s">
        <v>89</v>
      </c>
      <c r="E41" s="59" t="s">
        <v>985</v>
      </c>
      <c r="F41" s="56">
        <v>1</v>
      </c>
      <c r="G41" s="53" t="s">
        <v>155</v>
      </c>
      <c r="H41" s="53" t="s">
        <v>986</v>
      </c>
      <c r="I41" s="54" t="s">
        <v>94</v>
      </c>
      <c r="J41" s="54" t="s">
        <v>94</v>
      </c>
      <c r="K41" s="54" t="s">
        <v>94</v>
      </c>
      <c r="L41" s="56">
        <v>125</v>
      </c>
      <c r="M41" s="56">
        <v>375</v>
      </c>
      <c r="N41" s="56">
        <v>342</v>
      </c>
      <c r="O41" s="56">
        <v>1026</v>
      </c>
      <c r="P41" s="56">
        <f t="shared" ref="P41:P68" si="14">Q41+V41</f>
        <v>95</v>
      </c>
      <c r="Q41" s="56">
        <f t="shared" ref="Q41:Q68" si="15">SUBTOTAL(9,R41:U41)</f>
        <v>95</v>
      </c>
      <c r="R41" s="86"/>
      <c r="S41" s="86"/>
      <c r="T41" s="86">
        <v>95</v>
      </c>
      <c r="U41" s="86"/>
      <c r="V41" s="86"/>
      <c r="W41" s="53" t="s">
        <v>987</v>
      </c>
      <c r="X41" s="56" t="s">
        <v>121</v>
      </c>
      <c r="Y41" s="59" t="s">
        <v>470</v>
      </c>
    </row>
    <row r="42" s="7" customFormat="1" ht="121" customHeight="1" spans="1:25">
      <c r="A42" s="53" t="s">
        <v>988</v>
      </c>
      <c r="B42" s="53" t="s">
        <v>989</v>
      </c>
      <c r="C42" s="59" t="s">
        <v>990</v>
      </c>
      <c r="D42" s="56" t="s">
        <v>89</v>
      </c>
      <c r="E42" s="59" t="s">
        <v>991</v>
      </c>
      <c r="F42" s="56">
        <v>1</v>
      </c>
      <c r="G42" s="56" t="s">
        <v>155</v>
      </c>
      <c r="H42" s="56" t="s">
        <v>785</v>
      </c>
      <c r="I42" s="54" t="s">
        <v>94</v>
      </c>
      <c r="J42" s="54" t="s">
        <v>94</v>
      </c>
      <c r="K42" s="54" t="s">
        <v>94</v>
      </c>
      <c r="L42" s="56">
        <v>210</v>
      </c>
      <c r="M42" s="56">
        <v>480</v>
      </c>
      <c r="N42" s="56">
        <v>210</v>
      </c>
      <c r="O42" s="56">
        <v>480</v>
      </c>
      <c r="P42" s="56">
        <f t="shared" si="14"/>
        <v>320</v>
      </c>
      <c r="Q42" s="56">
        <f t="shared" si="15"/>
        <v>320</v>
      </c>
      <c r="R42" s="86"/>
      <c r="S42" s="86"/>
      <c r="T42" s="86">
        <v>320</v>
      </c>
      <c r="U42" s="86"/>
      <c r="V42" s="86"/>
      <c r="W42" s="56" t="s">
        <v>121</v>
      </c>
      <c r="X42" s="56" t="s">
        <v>121</v>
      </c>
      <c r="Y42" s="59" t="s">
        <v>470</v>
      </c>
    </row>
    <row r="43" s="7" customFormat="1" ht="225" customHeight="1" spans="1:25">
      <c r="A43" s="53" t="s">
        <v>992</v>
      </c>
      <c r="B43" s="53" t="s">
        <v>993</v>
      </c>
      <c r="C43" s="61" t="s">
        <v>994</v>
      </c>
      <c r="D43" s="67" t="s">
        <v>89</v>
      </c>
      <c r="E43" s="59" t="s">
        <v>995</v>
      </c>
      <c r="F43" s="56">
        <v>1</v>
      </c>
      <c r="G43" s="56" t="s">
        <v>155</v>
      </c>
      <c r="H43" s="56" t="s">
        <v>996</v>
      </c>
      <c r="I43" s="56" t="s">
        <v>93</v>
      </c>
      <c r="J43" s="54" t="s">
        <v>94</v>
      </c>
      <c r="K43" s="54" t="s">
        <v>94</v>
      </c>
      <c r="L43" s="56">
        <v>101</v>
      </c>
      <c r="M43" s="56">
        <v>212</v>
      </c>
      <c r="N43" s="56">
        <v>310</v>
      </c>
      <c r="O43" s="56">
        <v>780</v>
      </c>
      <c r="P43" s="56">
        <f t="shared" si="14"/>
        <v>234</v>
      </c>
      <c r="Q43" s="56">
        <f t="shared" si="15"/>
        <v>234</v>
      </c>
      <c r="R43" s="86">
        <v>19</v>
      </c>
      <c r="S43" s="86"/>
      <c r="T43" s="86">
        <v>215</v>
      </c>
      <c r="U43" s="86"/>
      <c r="V43" s="86"/>
      <c r="W43" s="56" t="s">
        <v>121</v>
      </c>
      <c r="X43" s="56" t="s">
        <v>121</v>
      </c>
      <c r="Y43" s="61" t="s">
        <v>606</v>
      </c>
    </row>
    <row r="44" s="7" customFormat="1" ht="75" spans="1:25">
      <c r="A44" s="53" t="s">
        <v>997</v>
      </c>
      <c r="B44" s="54" t="s">
        <v>493</v>
      </c>
      <c r="C44" s="55" t="s">
        <v>494</v>
      </c>
      <c r="D44" s="54" t="s">
        <v>286</v>
      </c>
      <c r="E44" s="55" t="s">
        <v>495</v>
      </c>
      <c r="F44" s="54">
        <v>1</v>
      </c>
      <c r="G44" s="54" t="s">
        <v>155</v>
      </c>
      <c r="H44" s="54" t="s">
        <v>496</v>
      </c>
      <c r="I44" s="54" t="s">
        <v>94</v>
      </c>
      <c r="J44" s="54" t="s">
        <v>94</v>
      </c>
      <c r="K44" s="54" t="s">
        <v>94</v>
      </c>
      <c r="L44" s="54">
        <v>15</v>
      </c>
      <c r="M44" s="54">
        <v>53</v>
      </c>
      <c r="N44" s="54">
        <v>112</v>
      </c>
      <c r="O44" s="54">
        <v>268</v>
      </c>
      <c r="P44" s="56">
        <f t="shared" si="14"/>
        <v>45</v>
      </c>
      <c r="Q44" s="56">
        <f t="shared" si="15"/>
        <v>45</v>
      </c>
      <c r="R44" s="86"/>
      <c r="S44" s="86">
        <v>45</v>
      </c>
      <c r="T44" s="86"/>
      <c r="U44" s="86"/>
      <c r="V44" s="86"/>
      <c r="W44" s="54" t="s">
        <v>497</v>
      </c>
      <c r="X44" s="54" t="s">
        <v>121</v>
      </c>
      <c r="Y44" s="61" t="s">
        <v>606</v>
      </c>
    </row>
    <row r="45" s="7" customFormat="1" ht="93.75" spans="1:25">
      <c r="A45" s="53" t="s">
        <v>998</v>
      </c>
      <c r="B45" s="54" t="s">
        <v>547</v>
      </c>
      <c r="C45" s="55" t="s">
        <v>548</v>
      </c>
      <c r="D45" s="54" t="s">
        <v>89</v>
      </c>
      <c r="E45" s="55" t="s">
        <v>549</v>
      </c>
      <c r="F45" s="54">
        <v>1</v>
      </c>
      <c r="G45" s="54" t="s">
        <v>155</v>
      </c>
      <c r="H45" s="54" t="s">
        <v>550</v>
      </c>
      <c r="I45" s="56" t="s">
        <v>93</v>
      </c>
      <c r="J45" s="54" t="s">
        <v>94</v>
      </c>
      <c r="K45" s="54" t="s">
        <v>94</v>
      </c>
      <c r="L45" s="54">
        <v>44</v>
      </c>
      <c r="M45" s="54">
        <v>106</v>
      </c>
      <c r="N45" s="54">
        <v>329</v>
      </c>
      <c r="O45" s="54">
        <v>712</v>
      </c>
      <c r="P45" s="56">
        <f t="shared" si="14"/>
        <v>47</v>
      </c>
      <c r="Q45" s="56">
        <f t="shared" si="15"/>
        <v>47</v>
      </c>
      <c r="R45" s="86"/>
      <c r="S45" s="86">
        <v>47</v>
      </c>
      <c r="T45" s="86"/>
      <c r="U45" s="86"/>
      <c r="V45" s="86"/>
      <c r="W45" s="54" t="s">
        <v>155</v>
      </c>
      <c r="X45" s="54" t="s">
        <v>121</v>
      </c>
      <c r="Y45" s="59" t="s">
        <v>470</v>
      </c>
    </row>
    <row r="46" s="7" customFormat="1" ht="300" spans="1:25">
      <c r="A46" s="53" t="s">
        <v>999</v>
      </c>
      <c r="B46" s="68" t="s">
        <v>1000</v>
      </c>
      <c r="C46" s="60" t="s">
        <v>1001</v>
      </c>
      <c r="D46" s="56" t="s">
        <v>89</v>
      </c>
      <c r="E46" s="60" t="s">
        <v>1002</v>
      </c>
      <c r="F46" s="56">
        <v>1</v>
      </c>
      <c r="G46" s="56" t="s">
        <v>148</v>
      </c>
      <c r="H46" s="56" t="s">
        <v>148</v>
      </c>
      <c r="I46" s="54" t="s">
        <v>94</v>
      </c>
      <c r="J46" s="54" t="s">
        <v>93</v>
      </c>
      <c r="K46" s="54" t="s">
        <v>94</v>
      </c>
      <c r="L46" s="56">
        <v>700</v>
      </c>
      <c r="M46" s="56">
        <v>1800</v>
      </c>
      <c r="N46" s="56">
        <v>2000</v>
      </c>
      <c r="O46" s="56">
        <v>3800</v>
      </c>
      <c r="P46" s="56">
        <f t="shared" si="14"/>
        <v>420</v>
      </c>
      <c r="Q46" s="56">
        <f t="shared" si="15"/>
        <v>420</v>
      </c>
      <c r="R46" s="86">
        <v>420</v>
      </c>
      <c r="S46" s="86"/>
      <c r="T46" s="86"/>
      <c r="U46" s="86"/>
      <c r="V46" s="86"/>
      <c r="W46" s="56" t="s">
        <v>148</v>
      </c>
      <c r="X46" s="56" t="s">
        <v>121</v>
      </c>
      <c r="Y46" s="55" t="s">
        <v>470</v>
      </c>
    </row>
    <row r="47" s="7" customFormat="1" ht="56.25" spans="1:25">
      <c r="A47" s="53" t="s">
        <v>388</v>
      </c>
      <c r="B47" s="54" t="s">
        <v>498</v>
      </c>
      <c r="C47" s="55" t="s">
        <v>499</v>
      </c>
      <c r="D47" s="54" t="s">
        <v>286</v>
      </c>
      <c r="E47" s="55" t="s">
        <v>500</v>
      </c>
      <c r="F47" s="54">
        <v>1</v>
      </c>
      <c r="G47" s="54" t="s">
        <v>91</v>
      </c>
      <c r="H47" s="54" t="s">
        <v>501</v>
      </c>
      <c r="I47" s="54" t="s">
        <v>94</v>
      </c>
      <c r="J47" s="54" t="s">
        <v>94</v>
      </c>
      <c r="K47" s="54" t="s">
        <v>94</v>
      </c>
      <c r="L47" s="54">
        <v>26</v>
      </c>
      <c r="M47" s="54">
        <v>64</v>
      </c>
      <c r="N47" s="54">
        <v>146</v>
      </c>
      <c r="O47" s="54">
        <v>210</v>
      </c>
      <c r="P47" s="56">
        <f t="shared" si="14"/>
        <v>32</v>
      </c>
      <c r="Q47" s="56">
        <f t="shared" si="15"/>
        <v>32</v>
      </c>
      <c r="R47" s="86"/>
      <c r="S47" s="86">
        <v>32</v>
      </c>
      <c r="T47" s="86"/>
      <c r="U47" s="86"/>
      <c r="V47" s="86"/>
      <c r="W47" s="54" t="s">
        <v>502</v>
      </c>
      <c r="X47" s="54" t="s">
        <v>121</v>
      </c>
      <c r="Y47" s="55" t="s">
        <v>470</v>
      </c>
    </row>
    <row r="48" s="7" customFormat="1" ht="93.75" spans="1:25">
      <c r="A48" s="53" t="s">
        <v>428</v>
      </c>
      <c r="B48" s="54" t="s">
        <v>509</v>
      </c>
      <c r="C48" s="55" t="s">
        <v>510</v>
      </c>
      <c r="D48" s="54" t="s">
        <v>286</v>
      </c>
      <c r="E48" s="55" t="s">
        <v>511</v>
      </c>
      <c r="F48" s="54">
        <v>1</v>
      </c>
      <c r="G48" s="54" t="s">
        <v>512</v>
      </c>
      <c r="H48" s="54" t="s">
        <v>513</v>
      </c>
      <c r="I48" s="54" t="s">
        <v>94</v>
      </c>
      <c r="J48" s="54" t="s">
        <v>94</v>
      </c>
      <c r="K48" s="54" t="s">
        <v>94</v>
      </c>
      <c r="L48" s="54">
        <v>62</v>
      </c>
      <c r="M48" s="54">
        <v>155</v>
      </c>
      <c r="N48" s="54">
        <v>160</v>
      </c>
      <c r="O48" s="54">
        <v>400</v>
      </c>
      <c r="P48" s="56">
        <f t="shared" si="14"/>
        <v>50</v>
      </c>
      <c r="Q48" s="56">
        <f t="shared" si="15"/>
        <v>50</v>
      </c>
      <c r="R48" s="86"/>
      <c r="S48" s="86"/>
      <c r="T48" s="86">
        <v>50</v>
      </c>
      <c r="U48" s="86"/>
      <c r="V48" s="86"/>
      <c r="W48" s="54" t="s">
        <v>514</v>
      </c>
      <c r="X48" s="54" t="s">
        <v>121</v>
      </c>
      <c r="Y48" s="59" t="s">
        <v>470</v>
      </c>
    </row>
    <row r="49" s="6" customFormat="1" ht="75" spans="1:25">
      <c r="A49" s="53" t="s">
        <v>1003</v>
      </c>
      <c r="B49" s="54" t="s">
        <v>515</v>
      </c>
      <c r="C49" s="55" t="s">
        <v>1004</v>
      </c>
      <c r="D49" s="54" t="s">
        <v>89</v>
      </c>
      <c r="E49" s="55" t="s">
        <v>517</v>
      </c>
      <c r="F49" s="54">
        <v>1</v>
      </c>
      <c r="G49" s="54" t="s">
        <v>114</v>
      </c>
      <c r="H49" s="54" t="s">
        <v>518</v>
      </c>
      <c r="I49" s="54" t="s">
        <v>94</v>
      </c>
      <c r="J49" s="54" t="s">
        <v>94</v>
      </c>
      <c r="K49" s="54" t="s">
        <v>94</v>
      </c>
      <c r="L49" s="54">
        <v>34</v>
      </c>
      <c r="M49" s="54">
        <v>66</v>
      </c>
      <c r="N49" s="54">
        <v>160</v>
      </c>
      <c r="O49" s="54">
        <v>386</v>
      </c>
      <c r="P49" s="56">
        <f t="shared" si="14"/>
        <v>35</v>
      </c>
      <c r="Q49" s="56">
        <f t="shared" si="15"/>
        <v>35</v>
      </c>
      <c r="R49" s="86"/>
      <c r="S49" s="86">
        <v>35</v>
      </c>
      <c r="T49" s="86"/>
      <c r="U49" s="86"/>
      <c r="V49" s="86"/>
      <c r="W49" s="54" t="s">
        <v>519</v>
      </c>
      <c r="X49" s="54" t="s">
        <v>121</v>
      </c>
      <c r="Y49" s="55" t="s">
        <v>470</v>
      </c>
    </row>
    <row r="50" s="7" customFormat="1" ht="75" spans="1:25">
      <c r="A50" s="53" t="s">
        <v>1005</v>
      </c>
      <c r="B50" s="68" t="s">
        <v>1006</v>
      </c>
      <c r="C50" s="61" t="s">
        <v>1007</v>
      </c>
      <c r="D50" s="56" t="s">
        <v>89</v>
      </c>
      <c r="E50" s="60" t="s">
        <v>1008</v>
      </c>
      <c r="F50" s="56">
        <v>1</v>
      </c>
      <c r="G50" s="53" t="s">
        <v>280</v>
      </c>
      <c r="H50" s="56" t="s">
        <v>949</v>
      </c>
      <c r="I50" s="54" t="s">
        <v>94</v>
      </c>
      <c r="J50" s="54" t="s">
        <v>94</v>
      </c>
      <c r="K50" s="54" t="s">
        <v>94</v>
      </c>
      <c r="L50" s="56">
        <v>87</v>
      </c>
      <c r="M50" s="56">
        <v>193</v>
      </c>
      <c r="N50" s="56">
        <v>298</v>
      </c>
      <c r="O50" s="56">
        <v>750</v>
      </c>
      <c r="P50" s="56">
        <f t="shared" si="14"/>
        <v>390</v>
      </c>
      <c r="Q50" s="56">
        <f t="shared" si="15"/>
        <v>390</v>
      </c>
      <c r="R50" s="86">
        <v>390</v>
      </c>
      <c r="S50" s="86"/>
      <c r="T50" s="86"/>
      <c r="U50" s="86"/>
      <c r="V50" s="86"/>
      <c r="W50" s="56" t="s">
        <v>949</v>
      </c>
      <c r="X50" s="56" t="s">
        <v>121</v>
      </c>
      <c r="Y50" s="55" t="s">
        <v>470</v>
      </c>
    </row>
    <row r="51" s="7" customFormat="1" ht="75" spans="1:25">
      <c r="A51" s="53" t="s">
        <v>1009</v>
      </c>
      <c r="B51" s="56" t="s">
        <v>1010</v>
      </c>
      <c r="C51" s="60" t="s">
        <v>1011</v>
      </c>
      <c r="D51" s="56" t="s">
        <v>89</v>
      </c>
      <c r="E51" s="60" t="s">
        <v>1012</v>
      </c>
      <c r="F51" s="56">
        <v>1</v>
      </c>
      <c r="G51" s="53" t="s">
        <v>323</v>
      </c>
      <c r="H51" s="53" t="s">
        <v>1013</v>
      </c>
      <c r="I51" s="54" t="s">
        <v>94</v>
      </c>
      <c r="J51" s="54" t="s">
        <v>94</v>
      </c>
      <c r="K51" s="54" t="s">
        <v>94</v>
      </c>
      <c r="L51" s="56">
        <v>67</v>
      </c>
      <c r="M51" s="56">
        <v>128</v>
      </c>
      <c r="N51" s="56">
        <v>254</v>
      </c>
      <c r="O51" s="56">
        <v>762</v>
      </c>
      <c r="P51" s="56">
        <f t="shared" si="14"/>
        <v>95</v>
      </c>
      <c r="Q51" s="56">
        <f t="shared" si="15"/>
        <v>95</v>
      </c>
      <c r="R51" s="86">
        <v>45</v>
      </c>
      <c r="S51" s="86">
        <v>50</v>
      </c>
      <c r="T51" s="86"/>
      <c r="U51" s="86"/>
      <c r="V51" s="86"/>
      <c r="W51" s="56" t="s">
        <v>1014</v>
      </c>
      <c r="X51" s="56" t="s">
        <v>121</v>
      </c>
      <c r="Y51" s="55" t="s">
        <v>470</v>
      </c>
    </row>
    <row r="52" s="7" customFormat="1" ht="93.75" spans="1:25">
      <c r="A52" s="53" t="s">
        <v>601</v>
      </c>
      <c r="B52" s="53" t="s">
        <v>1015</v>
      </c>
      <c r="C52" s="59" t="s">
        <v>1016</v>
      </c>
      <c r="D52" s="67" t="s">
        <v>89</v>
      </c>
      <c r="E52" s="59" t="s">
        <v>1017</v>
      </c>
      <c r="F52" s="56">
        <v>1</v>
      </c>
      <c r="G52" s="53" t="s">
        <v>140</v>
      </c>
      <c r="H52" s="53" t="s">
        <v>141</v>
      </c>
      <c r="I52" s="56" t="s">
        <v>93</v>
      </c>
      <c r="J52" s="54" t="s">
        <v>94</v>
      </c>
      <c r="K52" s="54" t="s">
        <v>94</v>
      </c>
      <c r="L52" s="56">
        <v>40</v>
      </c>
      <c r="M52" s="56">
        <v>120</v>
      </c>
      <c r="N52" s="56">
        <v>60</v>
      </c>
      <c r="O52" s="56">
        <v>180</v>
      </c>
      <c r="P52" s="56">
        <f t="shared" si="14"/>
        <v>70</v>
      </c>
      <c r="Q52" s="56">
        <f t="shared" si="15"/>
        <v>70</v>
      </c>
      <c r="R52" s="86"/>
      <c r="S52" s="86">
        <v>20</v>
      </c>
      <c r="T52" s="86">
        <v>50</v>
      </c>
      <c r="U52" s="86"/>
      <c r="V52" s="86"/>
      <c r="W52" s="56" t="s">
        <v>1018</v>
      </c>
      <c r="X52" s="56" t="s">
        <v>121</v>
      </c>
      <c r="Y52" s="59" t="s">
        <v>470</v>
      </c>
    </row>
    <row r="53" s="7" customFormat="1" ht="75" spans="1:25">
      <c r="A53" s="53" t="s">
        <v>607</v>
      </c>
      <c r="B53" s="53" t="s">
        <v>1019</v>
      </c>
      <c r="C53" s="59" t="s">
        <v>1020</v>
      </c>
      <c r="D53" s="56" t="s">
        <v>89</v>
      </c>
      <c r="E53" s="60" t="s">
        <v>1021</v>
      </c>
      <c r="F53" s="56">
        <v>1</v>
      </c>
      <c r="G53" s="53" t="s">
        <v>201</v>
      </c>
      <c r="H53" s="53" t="s">
        <v>1022</v>
      </c>
      <c r="I53" s="54" t="s">
        <v>94</v>
      </c>
      <c r="J53" s="54" t="s">
        <v>94</v>
      </c>
      <c r="K53" s="54" t="s">
        <v>94</v>
      </c>
      <c r="L53" s="56">
        <v>85</v>
      </c>
      <c r="M53" s="56">
        <v>255</v>
      </c>
      <c r="N53" s="56">
        <v>136</v>
      </c>
      <c r="O53" s="56">
        <v>408</v>
      </c>
      <c r="P53" s="56">
        <f t="shared" si="14"/>
        <v>30</v>
      </c>
      <c r="Q53" s="56">
        <f t="shared" si="15"/>
        <v>30</v>
      </c>
      <c r="R53" s="86">
        <v>30</v>
      </c>
      <c r="S53" s="86"/>
      <c r="T53" s="86"/>
      <c r="U53" s="86"/>
      <c r="V53" s="86"/>
      <c r="W53" s="53" t="s">
        <v>1023</v>
      </c>
      <c r="X53" s="56" t="s">
        <v>121</v>
      </c>
      <c r="Y53" s="59" t="s">
        <v>470</v>
      </c>
    </row>
    <row r="54" s="7" customFormat="1" ht="75" spans="1:25">
      <c r="A54" s="53" t="s">
        <v>613</v>
      </c>
      <c r="B54" s="68" t="s">
        <v>1024</v>
      </c>
      <c r="C54" s="61" t="s">
        <v>1025</v>
      </c>
      <c r="D54" s="56" t="s">
        <v>89</v>
      </c>
      <c r="E54" s="59" t="s">
        <v>1026</v>
      </c>
      <c r="F54" s="56">
        <v>1</v>
      </c>
      <c r="G54" s="53" t="s">
        <v>400</v>
      </c>
      <c r="H54" s="53" t="s">
        <v>1027</v>
      </c>
      <c r="I54" s="54" t="s">
        <v>94</v>
      </c>
      <c r="J54" s="54" t="s">
        <v>94</v>
      </c>
      <c r="K54" s="54" t="s">
        <v>94</v>
      </c>
      <c r="L54" s="56">
        <v>138</v>
      </c>
      <c r="M54" s="56">
        <v>278</v>
      </c>
      <c r="N54" s="56">
        <v>248</v>
      </c>
      <c r="O54" s="56">
        <v>620</v>
      </c>
      <c r="P54" s="56">
        <f t="shared" si="14"/>
        <v>77.5</v>
      </c>
      <c r="Q54" s="56">
        <f t="shared" si="15"/>
        <v>77.5</v>
      </c>
      <c r="R54" s="86"/>
      <c r="S54" s="86"/>
      <c r="T54" s="86">
        <v>77.5</v>
      </c>
      <c r="U54" s="86"/>
      <c r="V54" s="86"/>
      <c r="W54" s="56" t="s">
        <v>1028</v>
      </c>
      <c r="X54" s="56" t="s">
        <v>121</v>
      </c>
      <c r="Y54" s="59" t="s">
        <v>470</v>
      </c>
    </row>
    <row r="55" s="7" customFormat="1" ht="75" spans="1:25">
      <c r="A55" s="53" t="s">
        <v>372</v>
      </c>
      <c r="B55" s="68" t="s">
        <v>1029</v>
      </c>
      <c r="C55" s="61" t="s">
        <v>1030</v>
      </c>
      <c r="D55" s="56" t="s">
        <v>89</v>
      </c>
      <c r="E55" s="59" t="s">
        <v>1031</v>
      </c>
      <c r="F55" s="56">
        <v>1</v>
      </c>
      <c r="G55" s="53" t="s">
        <v>201</v>
      </c>
      <c r="H55" s="53" t="s">
        <v>1032</v>
      </c>
      <c r="I55" s="56" t="s">
        <v>93</v>
      </c>
      <c r="J55" s="54" t="s">
        <v>94</v>
      </c>
      <c r="K55" s="54" t="s">
        <v>94</v>
      </c>
      <c r="L55" s="56">
        <v>156</v>
      </c>
      <c r="M55" s="56">
        <v>335</v>
      </c>
      <c r="N55" s="56">
        <v>236</v>
      </c>
      <c r="O55" s="56">
        <v>590</v>
      </c>
      <c r="P55" s="56">
        <f t="shared" si="14"/>
        <v>98</v>
      </c>
      <c r="Q55" s="56">
        <f t="shared" si="15"/>
        <v>98</v>
      </c>
      <c r="R55" s="86"/>
      <c r="S55" s="86"/>
      <c r="T55" s="86">
        <v>98</v>
      </c>
      <c r="U55" s="86"/>
      <c r="V55" s="86"/>
      <c r="W55" s="56" t="s">
        <v>201</v>
      </c>
      <c r="X55" s="56" t="s">
        <v>121</v>
      </c>
      <c r="Y55" s="59" t="s">
        <v>470</v>
      </c>
    </row>
    <row r="56" s="7" customFormat="1" ht="75" spans="1:25">
      <c r="A56" s="53" t="s">
        <v>1033</v>
      </c>
      <c r="B56" s="53" t="s">
        <v>1034</v>
      </c>
      <c r="C56" s="59" t="s">
        <v>1035</v>
      </c>
      <c r="D56" s="56" t="s">
        <v>89</v>
      </c>
      <c r="E56" s="60" t="s">
        <v>1036</v>
      </c>
      <c r="F56" s="56">
        <v>1</v>
      </c>
      <c r="G56" s="53" t="s">
        <v>201</v>
      </c>
      <c r="H56" s="53" t="s">
        <v>1032</v>
      </c>
      <c r="I56" s="56" t="s">
        <v>93</v>
      </c>
      <c r="J56" s="54" t="s">
        <v>94</v>
      </c>
      <c r="K56" s="54" t="s">
        <v>94</v>
      </c>
      <c r="L56" s="56">
        <v>125</v>
      </c>
      <c r="M56" s="56">
        <v>285</v>
      </c>
      <c r="N56" s="56">
        <v>125</v>
      </c>
      <c r="O56" s="56">
        <v>285</v>
      </c>
      <c r="P56" s="56">
        <f t="shared" si="14"/>
        <v>20</v>
      </c>
      <c r="Q56" s="56">
        <f t="shared" si="15"/>
        <v>20</v>
      </c>
      <c r="R56" s="86">
        <v>20</v>
      </c>
      <c r="S56" s="86"/>
      <c r="T56" s="86"/>
      <c r="U56" s="86"/>
      <c r="V56" s="86"/>
      <c r="W56" s="56" t="s">
        <v>1037</v>
      </c>
      <c r="X56" s="56" t="s">
        <v>121</v>
      </c>
      <c r="Y56" s="59" t="s">
        <v>470</v>
      </c>
    </row>
    <row r="57" s="7" customFormat="1" ht="75" spans="1:25">
      <c r="A57" s="53" t="s">
        <v>1038</v>
      </c>
      <c r="B57" s="53" t="s">
        <v>1039</v>
      </c>
      <c r="C57" s="59" t="s">
        <v>1040</v>
      </c>
      <c r="D57" s="56" t="s">
        <v>89</v>
      </c>
      <c r="E57" s="59" t="s">
        <v>1041</v>
      </c>
      <c r="F57" s="56">
        <v>1</v>
      </c>
      <c r="G57" s="53" t="s">
        <v>201</v>
      </c>
      <c r="H57" s="53" t="s">
        <v>1042</v>
      </c>
      <c r="I57" s="54" t="s">
        <v>94</v>
      </c>
      <c r="J57" s="54" t="s">
        <v>94</v>
      </c>
      <c r="K57" s="54" t="s">
        <v>94</v>
      </c>
      <c r="L57" s="56">
        <v>95</v>
      </c>
      <c r="M57" s="56">
        <v>195</v>
      </c>
      <c r="N57" s="56">
        <v>150</v>
      </c>
      <c r="O57" s="56">
        <v>335</v>
      </c>
      <c r="P57" s="56">
        <f t="shared" si="14"/>
        <v>60</v>
      </c>
      <c r="Q57" s="56">
        <f t="shared" si="15"/>
        <v>60</v>
      </c>
      <c r="R57" s="86"/>
      <c r="S57" s="86"/>
      <c r="T57" s="86">
        <v>60</v>
      </c>
      <c r="U57" s="86"/>
      <c r="V57" s="86"/>
      <c r="W57" s="53" t="s">
        <v>1043</v>
      </c>
      <c r="X57" s="56" t="s">
        <v>121</v>
      </c>
      <c r="Y57" s="59" t="s">
        <v>470</v>
      </c>
    </row>
    <row r="58" s="7" customFormat="1" ht="75" spans="1:25">
      <c r="A58" s="53" t="s">
        <v>1044</v>
      </c>
      <c r="B58" s="56" t="s">
        <v>1045</v>
      </c>
      <c r="C58" s="60" t="s">
        <v>1046</v>
      </c>
      <c r="D58" s="56" t="s">
        <v>89</v>
      </c>
      <c r="E58" s="60" t="s">
        <v>1047</v>
      </c>
      <c r="F58" s="56">
        <v>1</v>
      </c>
      <c r="G58" s="53" t="s">
        <v>201</v>
      </c>
      <c r="H58" s="53" t="s">
        <v>1048</v>
      </c>
      <c r="I58" s="54" t="s">
        <v>94</v>
      </c>
      <c r="J58" s="54" t="s">
        <v>94</v>
      </c>
      <c r="K58" s="54" t="s">
        <v>94</v>
      </c>
      <c r="L58" s="56">
        <v>75</v>
      </c>
      <c r="M58" s="56">
        <v>165</v>
      </c>
      <c r="N58" s="56">
        <v>135</v>
      </c>
      <c r="O58" s="56">
        <v>337</v>
      </c>
      <c r="P58" s="56">
        <f t="shared" si="14"/>
        <v>60</v>
      </c>
      <c r="Q58" s="56">
        <f t="shared" si="15"/>
        <v>60</v>
      </c>
      <c r="R58" s="86">
        <v>60</v>
      </c>
      <c r="S58" s="86"/>
      <c r="T58" s="86"/>
      <c r="U58" s="86"/>
      <c r="V58" s="86"/>
      <c r="W58" s="56" t="s">
        <v>1049</v>
      </c>
      <c r="X58" s="56" t="s">
        <v>121</v>
      </c>
      <c r="Y58" s="60" t="s">
        <v>482</v>
      </c>
    </row>
    <row r="59" s="7" customFormat="1" ht="187.5" spans="1:25">
      <c r="A59" s="53" t="s">
        <v>1050</v>
      </c>
      <c r="B59" s="53" t="s">
        <v>1051</v>
      </c>
      <c r="C59" s="59" t="s">
        <v>1052</v>
      </c>
      <c r="D59" s="56" t="s">
        <v>89</v>
      </c>
      <c r="E59" s="60" t="s">
        <v>1053</v>
      </c>
      <c r="F59" s="56">
        <v>1</v>
      </c>
      <c r="G59" s="53" t="s">
        <v>393</v>
      </c>
      <c r="H59" s="53" t="s">
        <v>1054</v>
      </c>
      <c r="I59" s="54" t="s">
        <v>94</v>
      </c>
      <c r="J59" s="54" t="s">
        <v>94</v>
      </c>
      <c r="K59" s="54" t="s">
        <v>94</v>
      </c>
      <c r="L59" s="56">
        <v>238</v>
      </c>
      <c r="M59" s="56">
        <v>595</v>
      </c>
      <c r="N59" s="56">
        <v>356</v>
      </c>
      <c r="O59" s="56">
        <v>890</v>
      </c>
      <c r="P59" s="56">
        <f t="shared" si="14"/>
        <v>30</v>
      </c>
      <c r="Q59" s="56">
        <f t="shared" si="15"/>
        <v>30</v>
      </c>
      <c r="R59" s="86">
        <v>30</v>
      </c>
      <c r="S59" s="86"/>
      <c r="T59" s="86"/>
      <c r="U59" s="86"/>
      <c r="V59" s="86"/>
      <c r="W59" s="53" t="s">
        <v>1055</v>
      </c>
      <c r="X59" s="56" t="s">
        <v>121</v>
      </c>
      <c r="Y59" s="59" t="s">
        <v>470</v>
      </c>
    </row>
    <row r="60" s="6" customFormat="1" ht="56.25" spans="1:25">
      <c r="A60" s="53" t="s">
        <v>349</v>
      </c>
      <c r="B60" s="54" t="s">
        <v>503</v>
      </c>
      <c r="C60" s="55" t="s">
        <v>504</v>
      </c>
      <c r="D60" s="63" t="s">
        <v>89</v>
      </c>
      <c r="E60" s="55" t="s">
        <v>505</v>
      </c>
      <c r="F60" s="54">
        <v>1</v>
      </c>
      <c r="G60" s="54" t="s">
        <v>100</v>
      </c>
      <c r="H60" s="54" t="s">
        <v>506</v>
      </c>
      <c r="I60" s="54" t="s">
        <v>94</v>
      </c>
      <c r="J60" s="54" t="s">
        <v>94</v>
      </c>
      <c r="K60" s="54" t="s">
        <v>93</v>
      </c>
      <c r="L60" s="54">
        <v>185</v>
      </c>
      <c r="M60" s="54">
        <v>485</v>
      </c>
      <c r="N60" s="54">
        <v>280</v>
      </c>
      <c r="O60" s="54">
        <v>790</v>
      </c>
      <c r="P60" s="56">
        <f t="shared" si="14"/>
        <v>48</v>
      </c>
      <c r="Q60" s="56">
        <f t="shared" si="15"/>
        <v>48</v>
      </c>
      <c r="R60" s="86"/>
      <c r="S60" s="86">
        <v>48</v>
      </c>
      <c r="T60" s="86"/>
      <c r="U60" s="86"/>
      <c r="V60" s="86"/>
      <c r="W60" s="54" t="s">
        <v>508</v>
      </c>
      <c r="X60" s="54" t="s">
        <v>121</v>
      </c>
      <c r="Y60" s="55" t="s">
        <v>470</v>
      </c>
    </row>
    <row r="61" s="6" customFormat="1" ht="93.75" spans="1:25">
      <c r="A61" s="53" t="s">
        <v>1056</v>
      </c>
      <c r="B61" s="54" t="s">
        <v>551</v>
      </c>
      <c r="C61" s="55" t="s">
        <v>552</v>
      </c>
      <c r="D61" s="54" t="s">
        <v>89</v>
      </c>
      <c r="E61" s="55" t="s">
        <v>553</v>
      </c>
      <c r="F61" s="54">
        <v>1</v>
      </c>
      <c r="G61" s="54" t="s">
        <v>189</v>
      </c>
      <c r="H61" s="54" t="s">
        <v>554</v>
      </c>
      <c r="I61" s="54" t="s">
        <v>94</v>
      </c>
      <c r="J61" s="54" t="s">
        <v>94</v>
      </c>
      <c r="K61" s="54" t="s">
        <v>94</v>
      </c>
      <c r="L61" s="54">
        <v>53</v>
      </c>
      <c r="M61" s="54">
        <v>138</v>
      </c>
      <c r="N61" s="54">
        <v>98</v>
      </c>
      <c r="O61" s="54">
        <v>248</v>
      </c>
      <c r="P61" s="56">
        <f t="shared" si="14"/>
        <v>7</v>
      </c>
      <c r="Q61" s="56">
        <f t="shared" si="15"/>
        <v>7</v>
      </c>
      <c r="R61" s="86"/>
      <c r="S61" s="86">
        <v>7</v>
      </c>
      <c r="T61" s="86"/>
      <c r="U61" s="86"/>
      <c r="V61" s="86"/>
      <c r="W61" s="54" t="s">
        <v>189</v>
      </c>
      <c r="X61" s="54" t="s">
        <v>121</v>
      </c>
      <c r="Y61" s="59" t="s">
        <v>470</v>
      </c>
    </row>
    <row r="62" s="7" customFormat="1" ht="93.75" spans="1:25">
      <c r="A62" s="53" t="s">
        <v>357</v>
      </c>
      <c r="B62" s="54" t="s">
        <v>520</v>
      </c>
      <c r="C62" s="55" t="s">
        <v>521</v>
      </c>
      <c r="D62" s="54" t="s">
        <v>286</v>
      </c>
      <c r="E62" s="55" t="s">
        <v>522</v>
      </c>
      <c r="F62" s="54">
        <v>1</v>
      </c>
      <c r="G62" s="54" t="s">
        <v>393</v>
      </c>
      <c r="H62" s="54" t="s">
        <v>523</v>
      </c>
      <c r="I62" s="54" t="s">
        <v>94</v>
      </c>
      <c r="J62" s="54" t="s">
        <v>94</v>
      </c>
      <c r="K62" s="54" t="s">
        <v>94</v>
      </c>
      <c r="L62" s="54">
        <v>86</v>
      </c>
      <c r="M62" s="54">
        <v>126</v>
      </c>
      <c r="N62" s="54">
        <v>39</v>
      </c>
      <c r="O62" s="54">
        <v>64</v>
      </c>
      <c r="P62" s="56">
        <f t="shared" si="14"/>
        <v>51</v>
      </c>
      <c r="Q62" s="56">
        <f t="shared" si="15"/>
        <v>51</v>
      </c>
      <c r="R62" s="54"/>
      <c r="S62" s="54"/>
      <c r="T62" s="54"/>
      <c r="U62" s="54">
        <v>51</v>
      </c>
      <c r="V62" s="54"/>
      <c r="W62" s="54" t="s">
        <v>523</v>
      </c>
      <c r="X62" s="54" t="s">
        <v>524</v>
      </c>
      <c r="Y62" s="55" t="s">
        <v>525</v>
      </c>
    </row>
    <row r="63" s="7" customFormat="1" ht="93.75" spans="1:25">
      <c r="A63" s="53" t="s">
        <v>342</v>
      </c>
      <c r="B63" s="54" t="s">
        <v>526</v>
      </c>
      <c r="C63" s="55" t="s">
        <v>527</v>
      </c>
      <c r="D63" s="54" t="s">
        <v>286</v>
      </c>
      <c r="E63" s="55" t="s">
        <v>528</v>
      </c>
      <c r="F63" s="54">
        <v>1</v>
      </c>
      <c r="G63" s="54" t="s">
        <v>140</v>
      </c>
      <c r="H63" s="54" t="s">
        <v>529</v>
      </c>
      <c r="I63" s="54" t="s">
        <v>94</v>
      </c>
      <c r="J63" s="54" t="s">
        <v>94</v>
      </c>
      <c r="K63" s="54" t="s">
        <v>94</v>
      </c>
      <c r="L63" s="54">
        <v>63</v>
      </c>
      <c r="M63" s="54">
        <v>103</v>
      </c>
      <c r="N63" s="54">
        <v>29</v>
      </c>
      <c r="O63" s="54">
        <v>37</v>
      </c>
      <c r="P63" s="56">
        <f t="shared" si="14"/>
        <v>43</v>
      </c>
      <c r="Q63" s="56">
        <f t="shared" si="15"/>
        <v>43</v>
      </c>
      <c r="R63" s="54"/>
      <c r="S63" s="54"/>
      <c r="T63" s="54"/>
      <c r="U63" s="54">
        <v>43</v>
      </c>
      <c r="V63" s="54"/>
      <c r="W63" s="54" t="s">
        <v>529</v>
      </c>
      <c r="X63" s="54" t="s">
        <v>524</v>
      </c>
      <c r="Y63" s="55" t="s">
        <v>525</v>
      </c>
    </row>
    <row r="64" s="7" customFormat="1" ht="93.75" spans="1:25">
      <c r="A64" s="53" t="s">
        <v>351</v>
      </c>
      <c r="B64" s="54" t="s">
        <v>530</v>
      </c>
      <c r="C64" s="55" t="s">
        <v>531</v>
      </c>
      <c r="D64" s="54" t="s">
        <v>286</v>
      </c>
      <c r="E64" s="55" t="s">
        <v>532</v>
      </c>
      <c r="F64" s="54">
        <v>1</v>
      </c>
      <c r="G64" s="54" t="s">
        <v>189</v>
      </c>
      <c r="H64" s="54" t="s">
        <v>533</v>
      </c>
      <c r="I64" s="54" t="s">
        <v>94</v>
      </c>
      <c r="J64" s="54" t="s">
        <v>94</v>
      </c>
      <c r="K64" s="54" t="s">
        <v>94</v>
      </c>
      <c r="L64" s="54">
        <v>126</v>
      </c>
      <c r="M64" s="54">
        <v>193</v>
      </c>
      <c r="N64" s="54">
        <v>67</v>
      </c>
      <c r="O64" s="54">
        <v>93</v>
      </c>
      <c r="P64" s="56">
        <f t="shared" si="14"/>
        <v>98</v>
      </c>
      <c r="Q64" s="56">
        <f t="shared" si="15"/>
        <v>98</v>
      </c>
      <c r="R64" s="54"/>
      <c r="S64" s="54"/>
      <c r="T64" s="54"/>
      <c r="U64" s="54">
        <v>98</v>
      </c>
      <c r="V64" s="54"/>
      <c r="W64" s="54" t="s">
        <v>533</v>
      </c>
      <c r="X64" s="54" t="s">
        <v>524</v>
      </c>
      <c r="Y64" s="55" t="s">
        <v>525</v>
      </c>
    </row>
    <row r="65" s="8" customFormat="1" ht="93.75" spans="1:25">
      <c r="A65" s="53" t="s">
        <v>358</v>
      </c>
      <c r="B65" s="54" t="s">
        <v>534</v>
      </c>
      <c r="C65" s="55" t="s">
        <v>535</v>
      </c>
      <c r="D65" s="54" t="s">
        <v>286</v>
      </c>
      <c r="E65" s="55" t="s">
        <v>536</v>
      </c>
      <c r="F65" s="54">
        <v>1</v>
      </c>
      <c r="G65" s="54" t="s">
        <v>114</v>
      </c>
      <c r="H65" s="54" t="s">
        <v>537</v>
      </c>
      <c r="I65" s="54" t="s">
        <v>94</v>
      </c>
      <c r="J65" s="54" t="s">
        <v>94</v>
      </c>
      <c r="K65" s="54" t="s">
        <v>94</v>
      </c>
      <c r="L65" s="54">
        <v>78</v>
      </c>
      <c r="M65" s="54">
        <v>143</v>
      </c>
      <c r="N65" s="54">
        <v>38</v>
      </c>
      <c r="O65" s="54">
        <v>43</v>
      </c>
      <c r="P65" s="56">
        <f t="shared" si="14"/>
        <v>57</v>
      </c>
      <c r="Q65" s="56">
        <f t="shared" si="15"/>
        <v>57</v>
      </c>
      <c r="R65" s="54"/>
      <c r="S65" s="54"/>
      <c r="T65" s="54">
        <v>57</v>
      </c>
      <c r="U65" s="54"/>
      <c r="V65" s="54"/>
      <c r="W65" s="54" t="s">
        <v>537</v>
      </c>
      <c r="X65" s="54" t="s">
        <v>524</v>
      </c>
      <c r="Y65" s="55" t="s">
        <v>525</v>
      </c>
    </row>
    <row r="66" s="8" customFormat="1" ht="93.75" spans="1:25">
      <c r="A66" s="53" t="s">
        <v>363</v>
      </c>
      <c r="B66" s="54" t="s">
        <v>538</v>
      </c>
      <c r="C66" s="55" t="s">
        <v>539</v>
      </c>
      <c r="D66" s="54" t="s">
        <v>286</v>
      </c>
      <c r="E66" s="55" t="s">
        <v>540</v>
      </c>
      <c r="F66" s="54">
        <v>1</v>
      </c>
      <c r="G66" s="54" t="s">
        <v>166</v>
      </c>
      <c r="H66" s="54" t="s">
        <v>276</v>
      </c>
      <c r="I66" s="54" t="s">
        <v>94</v>
      </c>
      <c r="J66" s="54" t="s">
        <v>94</v>
      </c>
      <c r="K66" s="54" t="s">
        <v>94</v>
      </c>
      <c r="L66" s="54">
        <v>65</v>
      </c>
      <c r="M66" s="54">
        <v>130</v>
      </c>
      <c r="N66" s="54">
        <v>31</v>
      </c>
      <c r="O66" s="54">
        <v>53</v>
      </c>
      <c r="P66" s="56">
        <f t="shared" si="14"/>
        <v>43</v>
      </c>
      <c r="Q66" s="56">
        <f t="shared" si="15"/>
        <v>43</v>
      </c>
      <c r="R66" s="54"/>
      <c r="S66" s="54"/>
      <c r="T66" s="54">
        <v>43</v>
      </c>
      <c r="U66" s="54"/>
      <c r="V66" s="54"/>
      <c r="W66" s="54" t="s">
        <v>276</v>
      </c>
      <c r="X66" s="54" t="s">
        <v>524</v>
      </c>
      <c r="Y66" s="55" t="s">
        <v>525</v>
      </c>
    </row>
    <row r="67" s="7" customFormat="1" ht="93.75" spans="1:25">
      <c r="A67" s="53" t="s">
        <v>367</v>
      </c>
      <c r="B67" s="54" t="s">
        <v>541</v>
      </c>
      <c r="C67" s="55" t="s">
        <v>542</v>
      </c>
      <c r="D67" s="54" t="s">
        <v>286</v>
      </c>
      <c r="E67" s="55" t="s">
        <v>543</v>
      </c>
      <c r="F67" s="54">
        <v>1</v>
      </c>
      <c r="G67" s="54" t="s">
        <v>100</v>
      </c>
      <c r="H67" s="54" t="s">
        <v>382</v>
      </c>
      <c r="I67" s="54" t="s">
        <v>94</v>
      </c>
      <c r="J67" s="54" t="s">
        <v>94</v>
      </c>
      <c r="K67" s="54" t="s">
        <v>94</v>
      </c>
      <c r="L67" s="54">
        <v>56</v>
      </c>
      <c r="M67" s="54">
        <v>112</v>
      </c>
      <c r="N67" s="54">
        <v>29</v>
      </c>
      <c r="O67" s="54">
        <v>38</v>
      </c>
      <c r="P67" s="56">
        <f t="shared" si="14"/>
        <v>35</v>
      </c>
      <c r="Q67" s="56">
        <f t="shared" si="15"/>
        <v>35</v>
      </c>
      <c r="R67" s="54"/>
      <c r="S67" s="54"/>
      <c r="T67" s="54">
        <v>35</v>
      </c>
      <c r="U67" s="54"/>
      <c r="V67" s="54"/>
      <c r="W67" s="54" t="s">
        <v>382</v>
      </c>
      <c r="X67" s="54" t="s">
        <v>524</v>
      </c>
      <c r="Y67" s="55" t="s">
        <v>525</v>
      </c>
    </row>
    <row r="68" s="7" customFormat="1" ht="93.75" spans="1:25">
      <c r="A68" s="53" t="s">
        <v>373</v>
      </c>
      <c r="B68" s="54" t="s">
        <v>544</v>
      </c>
      <c r="C68" s="55" t="s">
        <v>545</v>
      </c>
      <c r="D68" s="54" t="s">
        <v>286</v>
      </c>
      <c r="E68" s="55" t="s">
        <v>546</v>
      </c>
      <c r="F68" s="54">
        <v>1</v>
      </c>
      <c r="G68" s="54" t="s">
        <v>400</v>
      </c>
      <c r="H68" s="54" t="s">
        <v>252</v>
      </c>
      <c r="I68" s="54" t="s">
        <v>93</v>
      </c>
      <c r="J68" s="54" t="s">
        <v>94</v>
      </c>
      <c r="K68" s="54" t="s">
        <v>94</v>
      </c>
      <c r="L68" s="54">
        <v>73</v>
      </c>
      <c r="M68" s="54">
        <v>131</v>
      </c>
      <c r="N68" s="54">
        <v>34</v>
      </c>
      <c r="O68" s="54">
        <v>67</v>
      </c>
      <c r="P68" s="56">
        <f t="shared" si="14"/>
        <v>55</v>
      </c>
      <c r="Q68" s="56">
        <f t="shared" si="15"/>
        <v>55</v>
      </c>
      <c r="R68" s="54"/>
      <c r="S68" s="54"/>
      <c r="T68" s="54">
        <v>55</v>
      </c>
      <c r="U68" s="54"/>
      <c r="V68" s="54"/>
      <c r="W68" s="54" t="s">
        <v>252</v>
      </c>
      <c r="X68" s="54" t="s">
        <v>524</v>
      </c>
      <c r="Y68" s="55" t="s">
        <v>525</v>
      </c>
    </row>
    <row r="69" s="4" customFormat="1" ht="18.75" spans="1:25">
      <c r="A69" s="48" t="s">
        <v>1057</v>
      </c>
      <c r="B69" s="49"/>
      <c r="C69" s="50"/>
      <c r="D69" s="51"/>
      <c r="E69" s="51"/>
      <c r="F69" s="52">
        <f>SUM(F70:F84)</f>
        <v>15</v>
      </c>
      <c r="G69" s="52"/>
      <c r="H69" s="52"/>
      <c r="I69" s="52"/>
      <c r="J69" s="52"/>
      <c r="K69" s="52"/>
      <c r="L69" s="52"/>
      <c r="M69" s="52"/>
      <c r="N69" s="52"/>
      <c r="O69" s="52"/>
      <c r="P69" s="52">
        <f t="shared" ref="P69:V69" si="16">SUM(P70:P84)</f>
        <v>1799</v>
      </c>
      <c r="Q69" s="52">
        <f t="shared" si="16"/>
        <v>1799</v>
      </c>
      <c r="R69" s="52">
        <f t="shared" si="16"/>
        <v>911</v>
      </c>
      <c r="S69" s="52">
        <f t="shared" si="16"/>
        <v>190</v>
      </c>
      <c r="T69" s="52">
        <f t="shared" si="16"/>
        <v>698</v>
      </c>
      <c r="U69" s="52">
        <f t="shared" si="16"/>
        <v>0</v>
      </c>
      <c r="V69" s="52">
        <f t="shared" si="16"/>
        <v>0</v>
      </c>
      <c r="W69" s="74"/>
      <c r="X69" s="74"/>
      <c r="Y69" s="74"/>
    </row>
    <row r="70" s="7" customFormat="1" ht="75" spans="1:25">
      <c r="A70" s="53" t="s">
        <v>378</v>
      </c>
      <c r="B70" s="68" t="s">
        <v>1058</v>
      </c>
      <c r="C70" s="61" t="s">
        <v>1059</v>
      </c>
      <c r="D70" s="67" t="s">
        <v>89</v>
      </c>
      <c r="E70" s="89" t="s">
        <v>1060</v>
      </c>
      <c r="F70" s="56">
        <v>1</v>
      </c>
      <c r="G70" s="53" t="s">
        <v>148</v>
      </c>
      <c r="H70" s="53" t="s">
        <v>1061</v>
      </c>
      <c r="I70" s="54" t="s">
        <v>94</v>
      </c>
      <c r="J70" s="54" t="s">
        <v>93</v>
      </c>
      <c r="K70" s="54" t="s">
        <v>94</v>
      </c>
      <c r="L70" s="56">
        <v>85</v>
      </c>
      <c r="M70" s="56">
        <v>196</v>
      </c>
      <c r="N70" s="56">
        <v>238</v>
      </c>
      <c r="O70" s="56">
        <v>563</v>
      </c>
      <c r="P70" s="56">
        <f t="shared" ref="P70:P82" si="17">Q70+V70</f>
        <v>99</v>
      </c>
      <c r="Q70" s="56">
        <f t="shared" ref="Q70:Q82" si="18">SUBTOTAL(9,R70:U70)</f>
        <v>99</v>
      </c>
      <c r="R70" s="86"/>
      <c r="S70" s="86"/>
      <c r="T70" s="86">
        <v>99</v>
      </c>
      <c r="U70" s="86"/>
      <c r="V70" s="86"/>
      <c r="W70" s="56" t="s">
        <v>121</v>
      </c>
      <c r="X70" s="56" t="s">
        <v>121</v>
      </c>
      <c r="Y70" s="61" t="s">
        <v>606</v>
      </c>
    </row>
    <row r="71" s="7" customFormat="1" ht="75" spans="1:25">
      <c r="A71" s="53" t="s">
        <v>383</v>
      </c>
      <c r="B71" s="53" t="s">
        <v>1062</v>
      </c>
      <c r="C71" s="59" t="s">
        <v>1063</v>
      </c>
      <c r="D71" s="56" t="s">
        <v>89</v>
      </c>
      <c r="E71" s="59" t="s">
        <v>1060</v>
      </c>
      <c r="F71" s="56">
        <v>1</v>
      </c>
      <c r="G71" s="53" t="s">
        <v>148</v>
      </c>
      <c r="H71" s="53" t="s">
        <v>1061</v>
      </c>
      <c r="I71" s="54" t="s">
        <v>94</v>
      </c>
      <c r="J71" s="54" t="s">
        <v>93</v>
      </c>
      <c r="K71" s="54" t="s">
        <v>94</v>
      </c>
      <c r="L71" s="56">
        <v>85</v>
      </c>
      <c r="M71" s="56">
        <v>196</v>
      </c>
      <c r="N71" s="56">
        <v>238</v>
      </c>
      <c r="O71" s="56">
        <v>563</v>
      </c>
      <c r="P71" s="56">
        <f t="shared" si="17"/>
        <v>390</v>
      </c>
      <c r="Q71" s="56">
        <f t="shared" si="18"/>
        <v>390</v>
      </c>
      <c r="R71" s="86">
        <v>390</v>
      </c>
      <c r="S71" s="86"/>
      <c r="T71" s="86"/>
      <c r="U71" s="86"/>
      <c r="V71" s="86"/>
      <c r="W71" s="56" t="s">
        <v>121</v>
      </c>
      <c r="X71" s="56" t="s">
        <v>121</v>
      </c>
      <c r="Y71" s="59" t="s">
        <v>470</v>
      </c>
    </row>
    <row r="72" s="7" customFormat="1" ht="131.25" spans="1:25">
      <c r="A72" s="53" t="s">
        <v>389</v>
      </c>
      <c r="B72" s="53" t="s">
        <v>1064</v>
      </c>
      <c r="C72" s="59" t="s">
        <v>1065</v>
      </c>
      <c r="D72" s="56" t="s">
        <v>89</v>
      </c>
      <c r="E72" s="59" t="s">
        <v>1066</v>
      </c>
      <c r="F72" s="56">
        <v>1</v>
      </c>
      <c r="G72" s="53" t="s">
        <v>148</v>
      </c>
      <c r="H72" s="53" t="s">
        <v>1061</v>
      </c>
      <c r="I72" s="54" t="s">
        <v>94</v>
      </c>
      <c r="J72" s="54" t="s">
        <v>93</v>
      </c>
      <c r="K72" s="54" t="s">
        <v>94</v>
      </c>
      <c r="L72" s="56">
        <v>385</v>
      </c>
      <c r="M72" s="56">
        <v>960</v>
      </c>
      <c r="N72" s="56">
        <v>475</v>
      </c>
      <c r="O72" s="56">
        <v>1187</v>
      </c>
      <c r="P72" s="56">
        <f t="shared" si="17"/>
        <v>170</v>
      </c>
      <c r="Q72" s="56">
        <f t="shared" si="18"/>
        <v>170</v>
      </c>
      <c r="R72" s="86"/>
      <c r="S72" s="86"/>
      <c r="T72" s="86">
        <v>170</v>
      </c>
      <c r="U72" s="86"/>
      <c r="V72" s="86"/>
      <c r="W72" s="56" t="s">
        <v>121</v>
      </c>
      <c r="X72" s="56" t="s">
        <v>121</v>
      </c>
      <c r="Y72" s="59" t="s">
        <v>470</v>
      </c>
    </row>
    <row r="73" s="7" customFormat="1" ht="93.75" spans="1:25">
      <c r="A73" s="53" t="s">
        <v>396</v>
      </c>
      <c r="B73" s="54" t="s">
        <v>555</v>
      </c>
      <c r="C73" s="55" t="s">
        <v>556</v>
      </c>
      <c r="D73" s="54" t="s">
        <v>89</v>
      </c>
      <c r="E73" s="55" t="s">
        <v>557</v>
      </c>
      <c r="F73" s="54">
        <v>1</v>
      </c>
      <c r="G73" s="54" t="s">
        <v>148</v>
      </c>
      <c r="H73" s="54" t="s">
        <v>558</v>
      </c>
      <c r="I73" s="54" t="s">
        <v>94</v>
      </c>
      <c r="J73" s="54" t="s">
        <v>93</v>
      </c>
      <c r="K73" s="54" t="s">
        <v>94</v>
      </c>
      <c r="L73" s="54">
        <v>68</v>
      </c>
      <c r="M73" s="54">
        <v>236</v>
      </c>
      <c r="N73" s="54">
        <v>135</v>
      </c>
      <c r="O73" s="54">
        <v>348</v>
      </c>
      <c r="P73" s="56">
        <f t="shared" si="17"/>
        <v>80</v>
      </c>
      <c r="Q73" s="56">
        <f t="shared" si="18"/>
        <v>80</v>
      </c>
      <c r="R73" s="86"/>
      <c r="S73" s="86">
        <v>80</v>
      </c>
      <c r="T73" s="86"/>
      <c r="U73" s="86"/>
      <c r="V73" s="86"/>
      <c r="W73" s="54" t="s">
        <v>148</v>
      </c>
      <c r="X73" s="54" t="s">
        <v>121</v>
      </c>
      <c r="Y73" s="61" t="s">
        <v>606</v>
      </c>
    </row>
    <row r="74" s="7" customFormat="1" ht="112.5" spans="1:25">
      <c r="A74" s="53" t="s">
        <v>402</v>
      </c>
      <c r="B74" s="56" t="s">
        <v>1067</v>
      </c>
      <c r="C74" s="60" t="s">
        <v>1068</v>
      </c>
      <c r="D74" s="56" t="s">
        <v>89</v>
      </c>
      <c r="E74" s="60" t="s">
        <v>1069</v>
      </c>
      <c r="F74" s="56">
        <v>1</v>
      </c>
      <c r="G74" s="56" t="s">
        <v>512</v>
      </c>
      <c r="H74" s="56" t="s">
        <v>662</v>
      </c>
      <c r="I74" s="56" t="s">
        <v>93</v>
      </c>
      <c r="J74" s="54" t="s">
        <v>94</v>
      </c>
      <c r="K74" s="54" t="s">
        <v>94</v>
      </c>
      <c r="L74" s="56">
        <v>106</v>
      </c>
      <c r="M74" s="56">
        <v>241</v>
      </c>
      <c r="N74" s="56">
        <v>350</v>
      </c>
      <c r="O74" s="56">
        <v>1150</v>
      </c>
      <c r="P74" s="56">
        <f t="shared" si="17"/>
        <v>100</v>
      </c>
      <c r="Q74" s="56">
        <f t="shared" si="18"/>
        <v>100</v>
      </c>
      <c r="R74" s="86"/>
      <c r="S74" s="86"/>
      <c r="T74" s="86">
        <v>100</v>
      </c>
      <c r="U74" s="86"/>
      <c r="V74" s="86"/>
      <c r="W74" s="56" t="s">
        <v>512</v>
      </c>
      <c r="X74" s="56" t="s">
        <v>121</v>
      </c>
      <c r="Y74" s="59" t="s">
        <v>470</v>
      </c>
    </row>
    <row r="75" s="7" customFormat="1" ht="112.5" spans="1:25">
      <c r="A75" s="53" t="s">
        <v>407</v>
      </c>
      <c r="B75" s="53" t="s">
        <v>1070</v>
      </c>
      <c r="C75" s="59" t="s">
        <v>1071</v>
      </c>
      <c r="D75" s="56" t="s">
        <v>89</v>
      </c>
      <c r="E75" s="60" t="s">
        <v>1072</v>
      </c>
      <c r="F75" s="56">
        <v>1</v>
      </c>
      <c r="G75" s="53" t="s">
        <v>512</v>
      </c>
      <c r="H75" s="53" t="s">
        <v>1073</v>
      </c>
      <c r="I75" s="56" t="s">
        <v>93</v>
      </c>
      <c r="J75" s="54" t="s">
        <v>94</v>
      </c>
      <c r="K75" s="54" t="s">
        <v>94</v>
      </c>
      <c r="L75" s="56">
        <v>95</v>
      </c>
      <c r="M75" s="56">
        <v>230</v>
      </c>
      <c r="N75" s="56">
        <v>135</v>
      </c>
      <c r="O75" s="56">
        <v>337</v>
      </c>
      <c r="P75" s="56">
        <f t="shared" si="17"/>
        <v>128</v>
      </c>
      <c r="Q75" s="56">
        <f t="shared" si="18"/>
        <v>128</v>
      </c>
      <c r="R75" s="86"/>
      <c r="S75" s="86"/>
      <c r="T75" s="86">
        <v>128</v>
      </c>
      <c r="U75" s="86"/>
      <c r="V75" s="86"/>
      <c r="W75" s="56" t="s">
        <v>1074</v>
      </c>
      <c r="X75" s="56" t="s">
        <v>121</v>
      </c>
      <c r="Y75" s="61" t="s">
        <v>606</v>
      </c>
    </row>
    <row r="76" s="7" customFormat="1" ht="56.25" spans="1:25">
      <c r="A76" s="53" t="s">
        <v>412</v>
      </c>
      <c r="B76" s="68" t="s">
        <v>1075</v>
      </c>
      <c r="C76" s="60" t="s">
        <v>1076</v>
      </c>
      <c r="D76" s="56" t="s">
        <v>89</v>
      </c>
      <c r="E76" s="60" t="s">
        <v>1077</v>
      </c>
      <c r="F76" s="56">
        <v>1</v>
      </c>
      <c r="G76" s="53" t="s">
        <v>280</v>
      </c>
      <c r="H76" s="53" t="s">
        <v>1078</v>
      </c>
      <c r="I76" s="54" t="s">
        <v>94</v>
      </c>
      <c r="J76" s="54" t="s">
        <v>94</v>
      </c>
      <c r="K76" s="54" t="s">
        <v>94</v>
      </c>
      <c r="L76" s="56">
        <v>135</v>
      </c>
      <c r="M76" s="56">
        <v>275</v>
      </c>
      <c r="N76" s="56">
        <v>810</v>
      </c>
      <c r="O76" s="56">
        <v>275</v>
      </c>
      <c r="P76" s="56">
        <f t="shared" si="17"/>
        <v>269</v>
      </c>
      <c r="Q76" s="56">
        <f t="shared" si="18"/>
        <v>269</v>
      </c>
      <c r="R76" s="86">
        <v>269</v>
      </c>
      <c r="S76" s="86"/>
      <c r="T76" s="86"/>
      <c r="U76" s="86"/>
      <c r="V76" s="86"/>
      <c r="W76" s="56" t="s">
        <v>121</v>
      </c>
      <c r="X76" s="56" t="s">
        <v>121</v>
      </c>
      <c r="Y76" s="59" t="s">
        <v>470</v>
      </c>
    </row>
    <row r="77" s="7" customFormat="1" ht="112.5" spans="1:25">
      <c r="A77" s="53" t="s">
        <v>417</v>
      </c>
      <c r="B77" s="68" t="s">
        <v>1079</v>
      </c>
      <c r="C77" s="61" t="s">
        <v>1080</v>
      </c>
      <c r="D77" s="56" t="s">
        <v>89</v>
      </c>
      <c r="E77" s="60" t="s">
        <v>1081</v>
      </c>
      <c r="F77" s="56">
        <v>1</v>
      </c>
      <c r="G77" s="56" t="s">
        <v>323</v>
      </c>
      <c r="H77" s="56" t="s">
        <v>672</v>
      </c>
      <c r="I77" s="54" t="s">
        <v>94</v>
      </c>
      <c r="J77" s="54" t="s">
        <v>94</v>
      </c>
      <c r="K77" s="54" t="s">
        <v>94</v>
      </c>
      <c r="L77" s="56">
        <v>750</v>
      </c>
      <c r="M77" s="56">
        <v>1800</v>
      </c>
      <c r="N77" s="56">
        <v>1147</v>
      </c>
      <c r="O77" s="56">
        <v>2868</v>
      </c>
      <c r="P77" s="56">
        <f t="shared" si="17"/>
        <v>220</v>
      </c>
      <c r="Q77" s="56">
        <f t="shared" si="18"/>
        <v>220</v>
      </c>
      <c r="R77" s="86">
        <v>220</v>
      </c>
      <c r="S77" s="86"/>
      <c r="T77" s="86"/>
      <c r="U77" s="86"/>
      <c r="V77" s="86"/>
      <c r="W77" s="56" t="s">
        <v>121</v>
      </c>
      <c r="X77" s="56" t="s">
        <v>121</v>
      </c>
      <c r="Y77" s="59" t="s">
        <v>470</v>
      </c>
    </row>
    <row r="78" s="7" customFormat="1" ht="168.75" spans="1:25">
      <c r="A78" s="53" t="s">
        <v>423</v>
      </c>
      <c r="B78" s="56" t="s">
        <v>1082</v>
      </c>
      <c r="C78" s="60" t="s">
        <v>1083</v>
      </c>
      <c r="D78" s="56" t="s">
        <v>89</v>
      </c>
      <c r="E78" s="60" t="s">
        <v>1084</v>
      </c>
      <c r="F78" s="56">
        <v>1</v>
      </c>
      <c r="G78" s="56" t="s">
        <v>400</v>
      </c>
      <c r="H78" s="56" t="s">
        <v>1085</v>
      </c>
      <c r="I78" s="54" t="s">
        <v>93</v>
      </c>
      <c r="J78" s="54" t="s">
        <v>94</v>
      </c>
      <c r="K78" s="54" t="s">
        <v>94</v>
      </c>
      <c r="L78" s="56">
        <v>135</v>
      </c>
      <c r="M78" s="56">
        <v>325</v>
      </c>
      <c r="N78" s="56">
        <v>210</v>
      </c>
      <c r="O78" s="56">
        <v>530</v>
      </c>
      <c r="P78" s="56">
        <f t="shared" si="17"/>
        <v>20</v>
      </c>
      <c r="Q78" s="56">
        <f t="shared" si="18"/>
        <v>20</v>
      </c>
      <c r="R78" s="86"/>
      <c r="S78" s="86">
        <v>20</v>
      </c>
      <c r="T78" s="86"/>
      <c r="U78" s="86"/>
      <c r="V78" s="86"/>
      <c r="W78" s="56" t="s">
        <v>1086</v>
      </c>
      <c r="X78" s="56" t="s">
        <v>121</v>
      </c>
      <c r="Y78" s="61" t="s">
        <v>606</v>
      </c>
    </row>
    <row r="79" s="7" customFormat="1" ht="112.5" spans="1:25">
      <c r="A79" s="53" t="s">
        <v>1087</v>
      </c>
      <c r="B79" s="54" t="s">
        <v>570</v>
      </c>
      <c r="C79" s="55" t="s">
        <v>571</v>
      </c>
      <c r="D79" s="63" t="s">
        <v>1088</v>
      </c>
      <c r="E79" s="55" t="s">
        <v>572</v>
      </c>
      <c r="F79" s="54">
        <v>1</v>
      </c>
      <c r="G79" s="54" t="s">
        <v>109</v>
      </c>
      <c r="H79" s="54" t="s">
        <v>573</v>
      </c>
      <c r="I79" s="54" t="s">
        <v>94</v>
      </c>
      <c r="J79" s="54" t="s">
        <v>94</v>
      </c>
      <c r="K79" s="54" t="s">
        <v>94</v>
      </c>
      <c r="L79" s="54">
        <v>15</v>
      </c>
      <c r="M79" s="54">
        <v>29</v>
      </c>
      <c r="N79" s="54">
        <v>100</v>
      </c>
      <c r="O79" s="54">
        <v>213</v>
      </c>
      <c r="P79" s="56">
        <f t="shared" si="17"/>
        <v>26</v>
      </c>
      <c r="Q79" s="56">
        <f t="shared" si="18"/>
        <v>26</v>
      </c>
      <c r="R79" s="86"/>
      <c r="S79" s="86"/>
      <c r="T79" s="86">
        <v>26</v>
      </c>
      <c r="U79" s="86"/>
      <c r="V79" s="86"/>
      <c r="W79" s="54" t="s">
        <v>574</v>
      </c>
      <c r="X79" s="54" t="s">
        <v>121</v>
      </c>
      <c r="Y79" s="60" t="s">
        <v>482</v>
      </c>
    </row>
    <row r="80" s="7" customFormat="1" ht="112.5" spans="1:25">
      <c r="A80" s="53" t="s">
        <v>1089</v>
      </c>
      <c r="B80" s="54" t="s">
        <v>560</v>
      </c>
      <c r="C80" s="55" t="s">
        <v>561</v>
      </c>
      <c r="D80" s="63" t="s">
        <v>89</v>
      </c>
      <c r="E80" s="55" t="s">
        <v>562</v>
      </c>
      <c r="F80" s="54">
        <v>1</v>
      </c>
      <c r="G80" s="54" t="s">
        <v>148</v>
      </c>
      <c r="H80" s="54" t="s">
        <v>563</v>
      </c>
      <c r="I80" s="54" t="s">
        <v>94</v>
      </c>
      <c r="J80" s="54" t="s">
        <v>93</v>
      </c>
      <c r="K80" s="54" t="s">
        <v>93</v>
      </c>
      <c r="L80" s="54">
        <v>13</v>
      </c>
      <c r="M80" s="54">
        <v>35</v>
      </c>
      <c r="N80" s="54">
        <v>32</v>
      </c>
      <c r="O80" s="54">
        <v>86</v>
      </c>
      <c r="P80" s="56">
        <f t="shared" si="17"/>
        <v>90</v>
      </c>
      <c r="Q80" s="56">
        <f t="shared" si="18"/>
        <v>90</v>
      </c>
      <c r="R80" s="86"/>
      <c r="S80" s="86">
        <v>90</v>
      </c>
      <c r="T80" s="86"/>
      <c r="U80" s="86"/>
      <c r="V80" s="86"/>
      <c r="W80" s="54" t="s">
        <v>564</v>
      </c>
      <c r="X80" s="54" t="s">
        <v>121</v>
      </c>
      <c r="Y80" s="55" t="s">
        <v>470</v>
      </c>
    </row>
    <row r="81" s="7" customFormat="1" ht="93.75" spans="1:25">
      <c r="A81" s="53" t="s">
        <v>1090</v>
      </c>
      <c r="B81" s="54" t="s">
        <v>565</v>
      </c>
      <c r="C81" s="55" t="s">
        <v>566</v>
      </c>
      <c r="D81" s="63" t="s">
        <v>89</v>
      </c>
      <c r="E81" s="59" t="s">
        <v>1091</v>
      </c>
      <c r="F81" s="54">
        <v>1</v>
      </c>
      <c r="G81" s="54" t="s">
        <v>280</v>
      </c>
      <c r="H81" s="54" t="s">
        <v>568</v>
      </c>
      <c r="I81" s="54" t="s">
        <v>94</v>
      </c>
      <c r="J81" s="54" t="s">
        <v>94</v>
      </c>
      <c r="K81" s="54" t="s">
        <v>94</v>
      </c>
      <c r="L81" s="54">
        <v>20</v>
      </c>
      <c r="M81" s="54">
        <v>34</v>
      </c>
      <c r="N81" s="54">
        <v>124</v>
      </c>
      <c r="O81" s="54">
        <v>364</v>
      </c>
      <c r="P81" s="56">
        <f t="shared" si="17"/>
        <v>50</v>
      </c>
      <c r="Q81" s="56">
        <f t="shared" si="18"/>
        <v>50</v>
      </c>
      <c r="R81" s="86"/>
      <c r="S81" s="86"/>
      <c r="T81" s="86">
        <v>50</v>
      </c>
      <c r="U81" s="86"/>
      <c r="V81" s="86"/>
      <c r="W81" s="54" t="s">
        <v>569</v>
      </c>
      <c r="X81" s="54" t="s">
        <v>121</v>
      </c>
      <c r="Y81" s="55" t="s">
        <v>470</v>
      </c>
    </row>
    <row r="82" s="7" customFormat="1" ht="75" spans="1:25">
      <c r="A82" s="53" t="s">
        <v>1092</v>
      </c>
      <c r="B82" s="68" t="s">
        <v>1093</v>
      </c>
      <c r="C82" s="61" t="s">
        <v>1094</v>
      </c>
      <c r="D82" s="56" t="s">
        <v>89</v>
      </c>
      <c r="E82" s="60" t="s">
        <v>1095</v>
      </c>
      <c r="F82" s="56">
        <v>1</v>
      </c>
      <c r="G82" s="53" t="s">
        <v>91</v>
      </c>
      <c r="H82" s="53" t="s">
        <v>1096</v>
      </c>
      <c r="I82" s="53" t="s">
        <v>93</v>
      </c>
      <c r="J82" s="54" t="s">
        <v>94</v>
      </c>
      <c r="K82" s="54" t="s">
        <v>94</v>
      </c>
      <c r="L82" s="56">
        <v>29</v>
      </c>
      <c r="M82" s="56">
        <v>85</v>
      </c>
      <c r="N82" s="56">
        <v>29</v>
      </c>
      <c r="O82" s="56">
        <v>85</v>
      </c>
      <c r="P82" s="56">
        <f t="shared" si="17"/>
        <v>32</v>
      </c>
      <c r="Q82" s="56">
        <f t="shared" si="18"/>
        <v>32</v>
      </c>
      <c r="R82" s="86">
        <v>32</v>
      </c>
      <c r="S82" s="86"/>
      <c r="T82" s="86"/>
      <c r="U82" s="86"/>
      <c r="V82" s="86"/>
      <c r="W82" s="56" t="s">
        <v>1097</v>
      </c>
      <c r="X82" s="56" t="s">
        <v>121</v>
      </c>
      <c r="Y82" s="59" t="s">
        <v>470</v>
      </c>
    </row>
    <row r="83" s="7" customFormat="1" ht="75" spans="1:25">
      <c r="A83" s="53" t="s">
        <v>1098</v>
      </c>
      <c r="B83" s="53" t="s">
        <v>1099</v>
      </c>
      <c r="C83" s="59" t="s">
        <v>1100</v>
      </c>
      <c r="D83" s="67" t="s">
        <v>89</v>
      </c>
      <c r="E83" s="89" t="s">
        <v>1101</v>
      </c>
      <c r="F83" s="56">
        <v>1</v>
      </c>
      <c r="G83" s="53" t="s">
        <v>127</v>
      </c>
      <c r="H83" s="53" t="s">
        <v>638</v>
      </c>
      <c r="I83" s="56" t="s">
        <v>93</v>
      </c>
      <c r="J83" s="54" t="s">
        <v>94</v>
      </c>
      <c r="K83" s="54" t="s">
        <v>94</v>
      </c>
      <c r="L83" s="56">
        <v>125</v>
      </c>
      <c r="M83" s="56">
        <v>235</v>
      </c>
      <c r="N83" s="56">
        <v>278</v>
      </c>
      <c r="O83" s="56">
        <v>695</v>
      </c>
      <c r="P83" s="56">
        <v>70</v>
      </c>
      <c r="Q83" s="56">
        <v>70</v>
      </c>
      <c r="R83" s="86"/>
      <c r="S83" s="86"/>
      <c r="T83" s="86">
        <v>70</v>
      </c>
      <c r="U83" s="86"/>
      <c r="V83" s="86"/>
      <c r="W83" s="56" t="s">
        <v>639</v>
      </c>
      <c r="X83" s="56" t="s">
        <v>121</v>
      </c>
      <c r="Y83" s="55" t="s">
        <v>470</v>
      </c>
    </row>
    <row r="84" s="7" customFormat="1" ht="56.25" spans="1:25">
      <c r="A84" s="53" t="s">
        <v>1102</v>
      </c>
      <c r="B84" s="56" t="s">
        <v>1103</v>
      </c>
      <c r="C84" s="60" t="s">
        <v>1104</v>
      </c>
      <c r="D84" s="56" t="s">
        <v>89</v>
      </c>
      <c r="E84" s="59" t="s">
        <v>1105</v>
      </c>
      <c r="F84" s="56">
        <v>1</v>
      </c>
      <c r="G84" s="56" t="s">
        <v>323</v>
      </c>
      <c r="H84" s="56" t="s">
        <v>1106</v>
      </c>
      <c r="I84" s="54" t="s">
        <v>94</v>
      </c>
      <c r="J84" s="54" t="s">
        <v>94</v>
      </c>
      <c r="K84" s="54" t="s">
        <v>94</v>
      </c>
      <c r="L84" s="56">
        <v>95</v>
      </c>
      <c r="M84" s="56">
        <v>285</v>
      </c>
      <c r="N84" s="56">
        <v>150</v>
      </c>
      <c r="O84" s="56">
        <v>450</v>
      </c>
      <c r="P84" s="56">
        <v>55</v>
      </c>
      <c r="Q84" s="56">
        <v>55</v>
      </c>
      <c r="R84" s="86"/>
      <c r="S84" s="86"/>
      <c r="T84" s="86">
        <v>55</v>
      </c>
      <c r="U84" s="86"/>
      <c r="V84" s="86"/>
      <c r="W84" s="53" t="s">
        <v>1107</v>
      </c>
      <c r="X84" s="56" t="s">
        <v>121</v>
      </c>
      <c r="Y84" s="59" t="s">
        <v>470</v>
      </c>
    </row>
    <row r="85" s="9" customFormat="1" ht="37.5" spans="1:25">
      <c r="A85" s="44" t="s">
        <v>184</v>
      </c>
      <c r="B85" s="64"/>
      <c r="C85" s="90"/>
      <c r="D85" s="91"/>
      <c r="E85" s="91"/>
      <c r="F85" s="45">
        <f>F86+F137+F138+F139</f>
        <v>50</v>
      </c>
      <c r="G85" s="45"/>
      <c r="H85" s="45"/>
      <c r="I85" s="45"/>
      <c r="J85" s="45"/>
      <c r="K85" s="45"/>
      <c r="L85" s="45"/>
      <c r="M85" s="45"/>
      <c r="N85" s="45"/>
      <c r="O85" s="45"/>
      <c r="P85" s="45">
        <f t="shared" ref="P85:V85" si="19">P86+P137+P138+P139</f>
        <v>2416.95</v>
      </c>
      <c r="Q85" s="45">
        <f t="shared" si="19"/>
        <v>1907</v>
      </c>
      <c r="R85" s="45">
        <f t="shared" si="19"/>
        <v>0</v>
      </c>
      <c r="S85" s="45">
        <f t="shared" si="19"/>
        <v>337</v>
      </c>
      <c r="T85" s="45">
        <f t="shared" si="19"/>
        <v>1570</v>
      </c>
      <c r="U85" s="45">
        <f t="shared" si="19"/>
        <v>0</v>
      </c>
      <c r="V85" s="45">
        <f t="shared" si="19"/>
        <v>509.95</v>
      </c>
      <c r="W85" s="92"/>
      <c r="X85" s="92"/>
      <c r="Y85" s="92"/>
    </row>
    <row r="86" s="4" customFormat="1" ht="18.75" spans="1:25">
      <c r="A86" s="48" t="s">
        <v>185</v>
      </c>
      <c r="B86" s="49"/>
      <c r="C86" s="50"/>
      <c r="D86" s="51"/>
      <c r="E86" s="51"/>
      <c r="F86" s="52">
        <f>SUM(F87:F136)</f>
        <v>50</v>
      </c>
      <c r="G86" s="52"/>
      <c r="H86" s="52"/>
      <c r="I86" s="52"/>
      <c r="J86" s="52"/>
      <c r="K86" s="52"/>
      <c r="L86" s="52"/>
      <c r="M86" s="52"/>
      <c r="N86" s="52"/>
      <c r="O86" s="52"/>
      <c r="P86" s="52">
        <f t="shared" ref="P86:V86" si="20">SUM(P87:P136)</f>
        <v>2416.95</v>
      </c>
      <c r="Q86" s="52">
        <f t="shared" si="20"/>
        <v>1907</v>
      </c>
      <c r="R86" s="52">
        <f t="shared" si="20"/>
        <v>0</v>
      </c>
      <c r="S86" s="52">
        <f t="shared" si="20"/>
        <v>337</v>
      </c>
      <c r="T86" s="52">
        <f t="shared" si="20"/>
        <v>1570</v>
      </c>
      <c r="U86" s="52">
        <f t="shared" si="20"/>
        <v>0</v>
      </c>
      <c r="V86" s="52">
        <f t="shared" si="20"/>
        <v>509.95</v>
      </c>
      <c r="W86" s="74"/>
      <c r="X86" s="74"/>
      <c r="Y86" s="74"/>
    </row>
    <row r="87" s="5" customFormat="1" ht="75" spans="1:25">
      <c r="A87" s="53" t="s">
        <v>1108</v>
      </c>
      <c r="B87" s="56" t="s">
        <v>1109</v>
      </c>
      <c r="C87" s="55" t="s">
        <v>1110</v>
      </c>
      <c r="D87" s="54" t="s">
        <v>89</v>
      </c>
      <c r="E87" s="55" t="s">
        <v>1111</v>
      </c>
      <c r="F87" s="54">
        <v>1</v>
      </c>
      <c r="G87" s="53" t="s">
        <v>201</v>
      </c>
      <c r="H87" s="54" t="s">
        <v>202</v>
      </c>
      <c r="I87" s="56" t="s">
        <v>93</v>
      </c>
      <c r="J87" s="54" t="s">
        <v>94</v>
      </c>
      <c r="K87" s="54" t="s">
        <v>94</v>
      </c>
      <c r="L87" s="54">
        <v>12</v>
      </c>
      <c r="M87" s="56">
        <v>24</v>
      </c>
      <c r="N87" s="56">
        <v>25</v>
      </c>
      <c r="O87" s="56">
        <v>52</v>
      </c>
      <c r="P87" s="56">
        <f t="shared" ref="P87:P118" si="21">Q87+V87</f>
        <v>30</v>
      </c>
      <c r="Q87" s="56">
        <f t="shared" ref="Q87:Q118" si="22">SUBTOTAL(9,R87:U87)</f>
        <v>30</v>
      </c>
      <c r="R87" s="56"/>
      <c r="S87" s="56"/>
      <c r="T87" s="56">
        <v>30</v>
      </c>
      <c r="U87" s="56"/>
      <c r="V87" s="56"/>
      <c r="W87" s="54" t="s">
        <v>142</v>
      </c>
      <c r="X87" s="54" t="s">
        <v>142</v>
      </c>
      <c r="Y87" s="55" t="s">
        <v>1112</v>
      </c>
    </row>
    <row r="88" s="5" customFormat="1" ht="75" spans="1:25">
      <c r="A88" s="53" t="s">
        <v>1113</v>
      </c>
      <c r="B88" s="56" t="s">
        <v>1114</v>
      </c>
      <c r="C88" s="55" t="s">
        <v>1110</v>
      </c>
      <c r="D88" s="54" t="s">
        <v>89</v>
      </c>
      <c r="E88" s="55" t="s">
        <v>1115</v>
      </c>
      <c r="F88" s="54">
        <v>1</v>
      </c>
      <c r="G88" s="53" t="s">
        <v>201</v>
      </c>
      <c r="H88" s="54" t="s">
        <v>1116</v>
      </c>
      <c r="I88" s="56" t="s">
        <v>93</v>
      </c>
      <c r="J88" s="54" t="s">
        <v>94</v>
      </c>
      <c r="K88" s="54" t="s">
        <v>94</v>
      </c>
      <c r="L88" s="54">
        <v>15</v>
      </c>
      <c r="M88" s="56">
        <v>36</v>
      </c>
      <c r="N88" s="56">
        <v>52</v>
      </c>
      <c r="O88" s="56">
        <v>120</v>
      </c>
      <c r="P88" s="56">
        <f t="shared" si="21"/>
        <v>30</v>
      </c>
      <c r="Q88" s="56">
        <f t="shared" si="22"/>
        <v>30</v>
      </c>
      <c r="R88" s="56"/>
      <c r="S88" s="56"/>
      <c r="T88" s="56">
        <v>30</v>
      </c>
      <c r="U88" s="56"/>
      <c r="V88" s="56"/>
      <c r="W88" s="54" t="s">
        <v>142</v>
      </c>
      <c r="X88" s="54" t="s">
        <v>142</v>
      </c>
      <c r="Y88" s="55" t="s">
        <v>1112</v>
      </c>
    </row>
    <row r="89" s="5" customFormat="1" ht="75" spans="1:25">
      <c r="A89" s="53" t="s">
        <v>1117</v>
      </c>
      <c r="B89" s="56" t="s">
        <v>1118</v>
      </c>
      <c r="C89" s="55" t="s">
        <v>1119</v>
      </c>
      <c r="D89" s="54" t="s">
        <v>89</v>
      </c>
      <c r="E89" s="55" t="s">
        <v>1120</v>
      </c>
      <c r="F89" s="54">
        <v>1</v>
      </c>
      <c r="G89" s="53" t="s">
        <v>201</v>
      </c>
      <c r="H89" s="54" t="s">
        <v>303</v>
      </c>
      <c r="I89" s="54" t="s">
        <v>94</v>
      </c>
      <c r="J89" s="54" t="s">
        <v>94</v>
      </c>
      <c r="K89" s="54" t="s">
        <v>94</v>
      </c>
      <c r="L89" s="54">
        <v>15</v>
      </c>
      <c r="M89" s="56">
        <v>32</v>
      </c>
      <c r="N89" s="56">
        <v>25</v>
      </c>
      <c r="O89" s="56">
        <v>63</v>
      </c>
      <c r="P89" s="56">
        <f t="shared" si="21"/>
        <v>10</v>
      </c>
      <c r="Q89" s="56">
        <f t="shared" si="22"/>
        <v>10</v>
      </c>
      <c r="R89" s="56"/>
      <c r="S89" s="56"/>
      <c r="T89" s="56">
        <v>10</v>
      </c>
      <c r="U89" s="56"/>
      <c r="V89" s="56"/>
      <c r="W89" s="54" t="s">
        <v>142</v>
      </c>
      <c r="X89" s="54" t="s">
        <v>142</v>
      </c>
      <c r="Y89" s="55" t="s">
        <v>1112</v>
      </c>
    </row>
    <row r="90" s="5" customFormat="1" ht="75" spans="1:25">
      <c r="A90" s="53" t="s">
        <v>1121</v>
      </c>
      <c r="B90" s="56" t="s">
        <v>1122</v>
      </c>
      <c r="C90" s="55" t="s">
        <v>1119</v>
      </c>
      <c r="D90" s="54" t="s">
        <v>89</v>
      </c>
      <c r="E90" s="55" t="s">
        <v>1123</v>
      </c>
      <c r="F90" s="54">
        <v>1</v>
      </c>
      <c r="G90" s="53" t="s">
        <v>201</v>
      </c>
      <c r="H90" s="54" t="s">
        <v>1022</v>
      </c>
      <c r="I90" s="54" t="s">
        <v>94</v>
      </c>
      <c r="J90" s="54" t="s">
        <v>94</v>
      </c>
      <c r="K90" s="54" t="s">
        <v>94</v>
      </c>
      <c r="L90" s="54">
        <v>16</v>
      </c>
      <c r="M90" s="56">
        <v>28</v>
      </c>
      <c r="N90" s="56">
        <v>25</v>
      </c>
      <c r="O90" s="56">
        <v>59</v>
      </c>
      <c r="P90" s="56">
        <f t="shared" si="21"/>
        <v>10</v>
      </c>
      <c r="Q90" s="56">
        <f t="shared" si="22"/>
        <v>10</v>
      </c>
      <c r="R90" s="56"/>
      <c r="S90" s="56"/>
      <c r="T90" s="56">
        <v>10</v>
      </c>
      <c r="U90" s="56"/>
      <c r="V90" s="56"/>
      <c r="W90" s="54" t="s">
        <v>142</v>
      </c>
      <c r="X90" s="54" t="s">
        <v>142</v>
      </c>
      <c r="Y90" s="55" t="s">
        <v>1112</v>
      </c>
    </row>
    <row r="91" s="5" customFormat="1" ht="75" spans="1:25">
      <c r="A91" s="53" t="s">
        <v>1124</v>
      </c>
      <c r="B91" s="56" t="s">
        <v>1125</v>
      </c>
      <c r="C91" s="55" t="s">
        <v>1126</v>
      </c>
      <c r="D91" s="54" t="s">
        <v>89</v>
      </c>
      <c r="E91" s="55" t="s">
        <v>1127</v>
      </c>
      <c r="F91" s="54">
        <v>1</v>
      </c>
      <c r="G91" s="53" t="s">
        <v>201</v>
      </c>
      <c r="H91" s="54" t="s">
        <v>697</v>
      </c>
      <c r="I91" s="54" t="s">
        <v>94</v>
      </c>
      <c r="J91" s="54" t="s">
        <v>94</v>
      </c>
      <c r="K91" s="54" t="s">
        <v>94</v>
      </c>
      <c r="L91" s="54">
        <v>12</v>
      </c>
      <c r="M91" s="56">
        <v>26</v>
      </c>
      <c r="N91" s="56">
        <v>36</v>
      </c>
      <c r="O91" s="56">
        <v>72</v>
      </c>
      <c r="P91" s="56">
        <f t="shared" si="21"/>
        <v>3</v>
      </c>
      <c r="Q91" s="56">
        <f t="shared" si="22"/>
        <v>3</v>
      </c>
      <c r="R91" s="56"/>
      <c r="S91" s="56"/>
      <c r="T91" s="56">
        <v>3</v>
      </c>
      <c r="U91" s="56"/>
      <c r="V91" s="56"/>
      <c r="W91" s="54" t="s">
        <v>142</v>
      </c>
      <c r="X91" s="54" t="s">
        <v>142</v>
      </c>
      <c r="Y91" s="55" t="s">
        <v>1112</v>
      </c>
    </row>
    <row r="92" s="5" customFormat="1" ht="75" spans="1:25">
      <c r="A92" s="53" t="s">
        <v>1128</v>
      </c>
      <c r="B92" s="56" t="s">
        <v>1129</v>
      </c>
      <c r="C92" s="55" t="s">
        <v>1126</v>
      </c>
      <c r="D92" s="54" t="s">
        <v>89</v>
      </c>
      <c r="E92" s="55" t="s">
        <v>1130</v>
      </c>
      <c r="F92" s="54">
        <v>1</v>
      </c>
      <c r="G92" s="53" t="s">
        <v>201</v>
      </c>
      <c r="H92" s="54" t="s">
        <v>1042</v>
      </c>
      <c r="I92" s="54" t="s">
        <v>94</v>
      </c>
      <c r="J92" s="54" t="s">
        <v>94</v>
      </c>
      <c r="K92" s="54" t="s">
        <v>94</v>
      </c>
      <c r="L92" s="54">
        <v>13</v>
      </c>
      <c r="M92" s="56">
        <v>19</v>
      </c>
      <c r="N92" s="56">
        <v>26</v>
      </c>
      <c r="O92" s="56">
        <v>59</v>
      </c>
      <c r="P92" s="56">
        <f t="shared" si="21"/>
        <v>3</v>
      </c>
      <c r="Q92" s="56">
        <f t="shared" si="22"/>
        <v>3</v>
      </c>
      <c r="R92" s="56"/>
      <c r="S92" s="56"/>
      <c r="T92" s="56">
        <v>3</v>
      </c>
      <c r="U92" s="56"/>
      <c r="V92" s="56"/>
      <c r="W92" s="54" t="s">
        <v>142</v>
      </c>
      <c r="X92" s="54" t="s">
        <v>142</v>
      </c>
      <c r="Y92" s="55" t="s">
        <v>1112</v>
      </c>
    </row>
    <row r="93" s="5" customFormat="1" ht="75" spans="1:25">
      <c r="A93" s="53" t="s">
        <v>1131</v>
      </c>
      <c r="B93" s="56" t="s">
        <v>1132</v>
      </c>
      <c r="C93" s="55" t="s">
        <v>1126</v>
      </c>
      <c r="D93" s="54" t="s">
        <v>89</v>
      </c>
      <c r="E93" s="55" t="s">
        <v>1133</v>
      </c>
      <c r="F93" s="54">
        <v>1</v>
      </c>
      <c r="G93" s="53" t="s">
        <v>201</v>
      </c>
      <c r="H93" s="54" t="s">
        <v>1032</v>
      </c>
      <c r="I93" s="56" t="s">
        <v>93</v>
      </c>
      <c r="J93" s="54" t="s">
        <v>94</v>
      </c>
      <c r="K93" s="54" t="s">
        <v>94</v>
      </c>
      <c r="L93" s="54">
        <v>15</v>
      </c>
      <c r="M93" s="56">
        <v>25</v>
      </c>
      <c r="N93" s="56">
        <v>25</v>
      </c>
      <c r="O93" s="56">
        <v>52</v>
      </c>
      <c r="P93" s="56">
        <f t="shared" si="21"/>
        <v>3</v>
      </c>
      <c r="Q93" s="56">
        <f t="shared" si="22"/>
        <v>3</v>
      </c>
      <c r="R93" s="56"/>
      <c r="S93" s="56"/>
      <c r="T93" s="56">
        <v>3</v>
      </c>
      <c r="U93" s="56"/>
      <c r="V93" s="56"/>
      <c r="W93" s="54" t="s">
        <v>142</v>
      </c>
      <c r="X93" s="54" t="s">
        <v>142</v>
      </c>
      <c r="Y93" s="55" t="s">
        <v>1112</v>
      </c>
    </row>
    <row r="94" s="5" customFormat="1" ht="75" spans="1:25">
      <c r="A94" s="53" t="s">
        <v>1134</v>
      </c>
      <c r="B94" s="56" t="s">
        <v>1135</v>
      </c>
      <c r="C94" s="55" t="s">
        <v>1126</v>
      </c>
      <c r="D94" s="54" t="s">
        <v>89</v>
      </c>
      <c r="E94" s="55" t="s">
        <v>1136</v>
      </c>
      <c r="F94" s="54">
        <v>1</v>
      </c>
      <c r="G94" s="53" t="s">
        <v>201</v>
      </c>
      <c r="H94" s="54" t="s">
        <v>1137</v>
      </c>
      <c r="I94" s="54" t="s">
        <v>94</v>
      </c>
      <c r="J94" s="54" t="s">
        <v>94</v>
      </c>
      <c r="K94" s="54" t="s">
        <v>94</v>
      </c>
      <c r="L94" s="54">
        <v>13</v>
      </c>
      <c r="M94" s="56">
        <v>19</v>
      </c>
      <c r="N94" s="56">
        <v>16</v>
      </c>
      <c r="O94" s="56">
        <v>28</v>
      </c>
      <c r="P94" s="56">
        <f t="shared" si="21"/>
        <v>3</v>
      </c>
      <c r="Q94" s="56">
        <f t="shared" si="22"/>
        <v>3</v>
      </c>
      <c r="R94" s="56"/>
      <c r="S94" s="56"/>
      <c r="T94" s="56">
        <v>3</v>
      </c>
      <c r="U94" s="56"/>
      <c r="V94" s="56"/>
      <c r="W94" s="54" t="s">
        <v>142</v>
      </c>
      <c r="X94" s="54" t="s">
        <v>142</v>
      </c>
      <c r="Y94" s="55" t="s">
        <v>1112</v>
      </c>
    </row>
    <row r="95" s="5" customFormat="1" ht="75" spans="1:25">
      <c r="A95" s="53" t="s">
        <v>1138</v>
      </c>
      <c r="B95" s="56" t="s">
        <v>1139</v>
      </c>
      <c r="C95" s="55" t="s">
        <v>1126</v>
      </c>
      <c r="D95" s="54" t="s">
        <v>89</v>
      </c>
      <c r="E95" s="55" t="s">
        <v>1140</v>
      </c>
      <c r="F95" s="54">
        <v>1</v>
      </c>
      <c r="G95" s="53" t="s">
        <v>201</v>
      </c>
      <c r="H95" s="54" t="s">
        <v>881</v>
      </c>
      <c r="I95" s="54" t="s">
        <v>94</v>
      </c>
      <c r="J95" s="54" t="s">
        <v>94</v>
      </c>
      <c r="K95" s="54" t="s">
        <v>94</v>
      </c>
      <c r="L95" s="54">
        <v>13</v>
      </c>
      <c r="M95" s="56">
        <v>19</v>
      </c>
      <c r="N95" s="56">
        <v>18</v>
      </c>
      <c r="O95" s="56">
        <v>36</v>
      </c>
      <c r="P95" s="56">
        <f t="shared" si="21"/>
        <v>3</v>
      </c>
      <c r="Q95" s="56">
        <f t="shared" si="22"/>
        <v>3</v>
      </c>
      <c r="R95" s="56"/>
      <c r="S95" s="56"/>
      <c r="T95" s="56">
        <v>3</v>
      </c>
      <c r="U95" s="56"/>
      <c r="V95" s="56"/>
      <c r="W95" s="54" t="s">
        <v>142</v>
      </c>
      <c r="X95" s="54" t="s">
        <v>142</v>
      </c>
      <c r="Y95" s="55" t="s">
        <v>1112</v>
      </c>
    </row>
    <row r="96" s="5" customFormat="1" ht="75" spans="1:25">
      <c r="A96" s="53" t="s">
        <v>1141</v>
      </c>
      <c r="B96" s="56" t="s">
        <v>1142</v>
      </c>
      <c r="C96" s="55" t="s">
        <v>1126</v>
      </c>
      <c r="D96" s="54" t="s">
        <v>89</v>
      </c>
      <c r="E96" s="55" t="s">
        <v>1143</v>
      </c>
      <c r="F96" s="54">
        <v>1</v>
      </c>
      <c r="G96" s="53" t="s">
        <v>201</v>
      </c>
      <c r="H96" s="54" t="s">
        <v>1144</v>
      </c>
      <c r="I96" s="54" t="s">
        <v>94</v>
      </c>
      <c r="J96" s="54" t="s">
        <v>94</v>
      </c>
      <c r="K96" s="54" t="s">
        <v>94</v>
      </c>
      <c r="L96" s="54">
        <v>13</v>
      </c>
      <c r="M96" s="56">
        <v>16</v>
      </c>
      <c r="N96" s="56">
        <v>18</v>
      </c>
      <c r="O96" s="56">
        <v>28</v>
      </c>
      <c r="P96" s="56">
        <f t="shared" si="21"/>
        <v>3</v>
      </c>
      <c r="Q96" s="56">
        <f t="shared" si="22"/>
        <v>3</v>
      </c>
      <c r="R96" s="56"/>
      <c r="S96" s="56"/>
      <c r="T96" s="56">
        <v>3</v>
      </c>
      <c r="U96" s="56"/>
      <c r="V96" s="56"/>
      <c r="W96" s="54" t="s">
        <v>142</v>
      </c>
      <c r="X96" s="54" t="s">
        <v>142</v>
      </c>
      <c r="Y96" s="55" t="s">
        <v>1112</v>
      </c>
    </row>
    <row r="97" s="5" customFormat="1" ht="75" spans="1:25">
      <c r="A97" s="53" t="s">
        <v>1145</v>
      </c>
      <c r="B97" s="56" t="s">
        <v>1146</v>
      </c>
      <c r="C97" s="55" t="s">
        <v>1126</v>
      </c>
      <c r="D97" s="54" t="s">
        <v>89</v>
      </c>
      <c r="E97" s="55" t="s">
        <v>1147</v>
      </c>
      <c r="F97" s="54">
        <v>1</v>
      </c>
      <c r="G97" s="53" t="s">
        <v>201</v>
      </c>
      <c r="H97" s="54" t="s">
        <v>1148</v>
      </c>
      <c r="I97" s="54" t="s">
        <v>94</v>
      </c>
      <c r="J97" s="54" t="s">
        <v>94</v>
      </c>
      <c r="K97" s="54" t="s">
        <v>94</v>
      </c>
      <c r="L97" s="54">
        <v>13</v>
      </c>
      <c r="M97" s="56">
        <v>16</v>
      </c>
      <c r="N97" s="56">
        <v>15</v>
      </c>
      <c r="O97" s="56">
        <v>28</v>
      </c>
      <c r="P97" s="56">
        <f t="shared" si="21"/>
        <v>3</v>
      </c>
      <c r="Q97" s="56">
        <f t="shared" si="22"/>
        <v>3</v>
      </c>
      <c r="R97" s="56"/>
      <c r="S97" s="56"/>
      <c r="T97" s="56">
        <v>3</v>
      </c>
      <c r="U97" s="56"/>
      <c r="V97" s="56"/>
      <c r="W97" s="54" t="s">
        <v>142</v>
      </c>
      <c r="X97" s="54" t="s">
        <v>142</v>
      </c>
      <c r="Y97" s="55" t="s">
        <v>1112</v>
      </c>
    </row>
    <row r="98" s="5" customFormat="1" ht="75" spans="1:25">
      <c r="A98" s="53" t="s">
        <v>1149</v>
      </c>
      <c r="B98" s="56" t="s">
        <v>1150</v>
      </c>
      <c r="C98" s="55" t="s">
        <v>1126</v>
      </c>
      <c r="D98" s="54" t="s">
        <v>89</v>
      </c>
      <c r="E98" s="55" t="s">
        <v>1151</v>
      </c>
      <c r="F98" s="54">
        <v>1</v>
      </c>
      <c r="G98" s="53" t="s">
        <v>201</v>
      </c>
      <c r="H98" s="54" t="s">
        <v>172</v>
      </c>
      <c r="I98" s="54" t="s">
        <v>94</v>
      </c>
      <c r="J98" s="54" t="s">
        <v>94</v>
      </c>
      <c r="K98" s="54" t="s">
        <v>94</v>
      </c>
      <c r="L98" s="54">
        <v>13</v>
      </c>
      <c r="M98" s="56">
        <v>16</v>
      </c>
      <c r="N98" s="56">
        <v>15</v>
      </c>
      <c r="O98" s="56">
        <v>25</v>
      </c>
      <c r="P98" s="56">
        <f t="shared" si="21"/>
        <v>3</v>
      </c>
      <c r="Q98" s="56">
        <f t="shared" si="22"/>
        <v>3</v>
      </c>
      <c r="R98" s="56"/>
      <c r="S98" s="56"/>
      <c r="T98" s="56">
        <v>3</v>
      </c>
      <c r="U98" s="56"/>
      <c r="V98" s="56"/>
      <c r="W98" s="54" t="s">
        <v>142</v>
      </c>
      <c r="X98" s="54" t="s">
        <v>142</v>
      </c>
      <c r="Y98" s="55" t="s">
        <v>1112</v>
      </c>
    </row>
    <row r="99" s="5" customFormat="1" ht="75" spans="1:25">
      <c r="A99" s="53" t="s">
        <v>1152</v>
      </c>
      <c r="B99" s="56" t="s">
        <v>1153</v>
      </c>
      <c r="C99" s="55" t="s">
        <v>1126</v>
      </c>
      <c r="D99" s="54" t="s">
        <v>89</v>
      </c>
      <c r="E99" s="55" t="s">
        <v>1154</v>
      </c>
      <c r="F99" s="54">
        <v>1</v>
      </c>
      <c r="G99" s="53" t="s">
        <v>201</v>
      </c>
      <c r="H99" s="54" t="s">
        <v>1048</v>
      </c>
      <c r="I99" s="54" t="s">
        <v>94</v>
      </c>
      <c r="J99" s="54" t="s">
        <v>94</v>
      </c>
      <c r="K99" s="54" t="s">
        <v>94</v>
      </c>
      <c r="L99" s="54">
        <v>13</v>
      </c>
      <c r="M99" s="56">
        <v>16</v>
      </c>
      <c r="N99" s="56">
        <v>16</v>
      </c>
      <c r="O99" s="56">
        <v>35</v>
      </c>
      <c r="P99" s="56">
        <f t="shared" si="21"/>
        <v>3</v>
      </c>
      <c r="Q99" s="56">
        <f t="shared" si="22"/>
        <v>3</v>
      </c>
      <c r="R99" s="56"/>
      <c r="S99" s="56"/>
      <c r="T99" s="56">
        <v>3</v>
      </c>
      <c r="U99" s="56"/>
      <c r="V99" s="56"/>
      <c r="W99" s="56" t="s">
        <v>142</v>
      </c>
      <c r="X99" s="56" t="s">
        <v>142</v>
      </c>
      <c r="Y99" s="55" t="s">
        <v>1112</v>
      </c>
    </row>
    <row r="100" s="5" customFormat="1" ht="75" spans="1:25">
      <c r="A100" s="53" t="s">
        <v>1155</v>
      </c>
      <c r="B100" s="56" t="s">
        <v>1156</v>
      </c>
      <c r="C100" s="55" t="s">
        <v>1126</v>
      </c>
      <c r="D100" s="54" t="s">
        <v>89</v>
      </c>
      <c r="E100" s="55" t="s">
        <v>1157</v>
      </c>
      <c r="F100" s="54">
        <v>1</v>
      </c>
      <c r="G100" s="53" t="s">
        <v>201</v>
      </c>
      <c r="H100" s="54" t="s">
        <v>1158</v>
      </c>
      <c r="I100" s="56" t="s">
        <v>93</v>
      </c>
      <c r="J100" s="54" t="s">
        <v>94</v>
      </c>
      <c r="K100" s="54" t="s">
        <v>94</v>
      </c>
      <c r="L100" s="54">
        <v>15</v>
      </c>
      <c r="M100" s="56">
        <v>28</v>
      </c>
      <c r="N100" s="56">
        <v>25</v>
      </c>
      <c r="O100" s="56">
        <v>52</v>
      </c>
      <c r="P100" s="56">
        <f t="shared" si="21"/>
        <v>3</v>
      </c>
      <c r="Q100" s="56">
        <f t="shared" si="22"/>
        <v>3</v>
      </c>
      <c r="R100" s="56"/>
      <c r="S100" s="56"/>
      <c r="T100" s="56">
        <v>3</v>
      </c>
      <c r="U100" s="56"/>
      <c r="V100" s="56"/>
      <c r="W100" s="56" t="s">
        <v>142</v>
      </c>
      <c r="X100" s="56" t="s">
        <v>142</v>
      </c>
      <c r="Y100" s="55" t="s">
        <v>1112</v>
      </c>
    </row>
    <row r="101" s="5" customFormat="1" ht="75" spans="1:25">
      <c r="A101" s="53" t="s">
        <v>1159</v>
      </c>
      <c r="B101" s="56" t="s">
        <v>1160</v>
      </c>
      <c r="C101" s="55" t="s">
        <v>1161</v>
      </c>
      <c r="D101" s="54" t="s">
        <v>89</v>
      </c>
      <c r="E101" s="55" t="s">
        <v>1162</v>
      </c>
      <c r="F101" s="54">
        <v>1</v>
      </c>
      <c r="G101" s="54" t="s">
        <v>189</v>
      </c>
      <c r="H101" s="54" t="s">
        <v>745</v>
      </c>
      <c r="I101" s="54" t="s">
        <v>94</v>
      </c>
      <c r="J101" s="54" t="s">
        <v>94</v>
      </c>
      <c r="K101" s="54" t="s">
        <v>94</v>
      </c>
      <c r="L101" s="54">
        <v>12</v>
      </c>
      <c r="M101" s="56">
        <v>25</v>
      </c>
      <c r="N101" s="56">
        <v>25</v>
      </c>
      <c r="O101" s="56">
        <v>52</v>
      </c>
      <c r="P101" s="56">
        <f t="shared" si="21"/>
        <v>32.5</v>
      </c>
      <c r="Q101" s="56">
        <f t="shared" si="22"/>
        <v>32.5</v>
      </c>
      <c r="R101" s="56"/>
      <c r="S101" s="56"/>
      <c r="T101" s="56">
        <v>32.5</v>
      </c>
      <c r="U101" s="56"/>
      <c r="V101" s="56"/>
      <c r="W101" s="56" t="s">
        <v>142</v>
      </c>
      <c r="X101" s="56" t="s">
        <v>142</v>
      </c>
      <c r="Y101" s="55" t="s">
        <v>1112</v>
      </c>
    </row>
    <row r="102" s="5" customFormat="1" ht="75" spans="1:25">
      <c r="A102" s="53" t="s">
        <v>1163</v>
      </c>
      <c r="B102" s="56" t="s">
        <v>1164</v>
      </c>
      <c r="C102" s="55" t="s">
        <v>1165</v>
      </c>
      <c r="D102" s="54" t="s">
        <v>89</v>
      </c>
      <c r="E102" s="55" t="s">
        <v>1166</v>
      </c>
      <c r="F102" s="54">
        <v>1</v>
      </c>
      <c r="G102" s="54" t="s">
        <v>189</v>
      </c>
      <c r="H102" s="54" t="s">
        <v>554</v>
      </c>
      <c r="I102" s="54" t="s">
        <v>94</v>
      </c>
      <c r="J102" s="54" t="s">
        <v>94</v>
      </c>
      <c r="K102" s="54" t="s">
        <v>94</v>
      </c>
      <c r="L102" s="54">
        <v>15</v>
      </c>
      <c r="M102" s="56">
        <v>32</v>
      </c>
      <c r="N102" s="56">
        <v>33</v>
      </c>
      <c r="O102" s="56">
        <v>65</v>
      </c>
      <c r="P102" s="56">
        <f t="shared" si="21"/>
        <v>37.5</v>
      </c>
      <c r="Q102" s="56">
        <f t="shared" si="22"/>
        <v>37.5</v>
      </c>
      <c r="R102" s="56"/>
      <c r="S102" s="56"/>
      <c r="T102" s="56">
        <v>37.5</v>
      </c>
      <c r="U102" s="56"/>
      <c r="V102" s="56"/>
      <c r="W102" s="56" t="s">
        <v>142</v>
      </c>
      <c r="X102" s="56" t="s">
        <v>142</v>
      </c>
      <c r="Y102" s="55" t="s">
        <v>1112</v>
      </c>
    </row>
    <row r="103" s="5" customFormat="1" ht="75" spans="1:25">
      <c r="A103" s="53" t="s">
        <v>1167</v>
      </c>
      <c r="B103" s="56" t="s">
        <v>1168</v>
      </c>
      <c r="C103" s="55" t="s">
        <v>1169</v>
      </c>
      <c r="D103" s="54" t="s">
        <v>89</v>
      </c>
      <c r="E103" s="55" t="s">
        <v>1170</v>
      </c>
      <c r="F103" s="54">
        <v>1</v>
      </c>
      <c r="G103" s="54" t="s">
        <v>189</v>
      </c>
      <c r="H103" s="54" t="s">
        <v>1171</v>
      </c>
      <c r="I103" s="54" t="s">
        <v>93</v>
      </c>
      <c r="J103" s="54" t="s">
        <v>94</v>
      </c>
      <c r="K103" s="54" t="s">
        <v>94</v>
      </c>
      <c r="L103" s="54">
        <v>12</v>
      </c>
      <c r="M103" s="56">
        <v>25</v>
      </c>
      <c r="N103" s="56">
        <v>48</v>
      </c>
      <c r="O103" s="56">
        <v>52</v>
      </c>
      <c r="P103" s="56">
        <f t="shared" si="21"/>
        <v>25</v>
      </c>
      <c r="Q103" s="56">
        <f t="shared" si="22"/>
        <v>25</v>
      </c>
      <c r="R103" s="56"/>
      <c r="S103" s="56"/>
      <c r="T103" s="56">
        <v>25</v>
      </c>
      <c r="U103" s="56"/>
      <c r="V103" s="56"/>
      <c r="W103" s="56" t="s">
        <v>142</v>
      </c>
      <c r="X103" s="56" t="s">
        <v>142</v>
      </c>
      <c r="Y103" s="55" t="s">
        <v>1112</v>
      </c>
    </row>
    <row r="104" s="5" customFormat="1" ht="75" spans="1:25">
      <c r="A104" s="53" t="s">
        <v>1172</v>
      </c>
      <c r="B104" s="56" t="s">
        <v>1173</v>
      </c>
      <c r="C104" s="55" t="s">
        <v>1169</v>
      </c>
      <c r="D104" s="54" t="s">
        <v>89</v>
      </c>
      <c r="E104" s="55" t="s">
        <v>1174</v>
      </c>
      <c r="F104" s="54">
        <v>1</v>
      </c>
      <c r="G104" s="54" t="s">
        <v>189</v>
      </c>
      <c r="H104" s="54" t="s">
        <v>1175</v>
      </c>
      <c r="I104" s="54" t="s">
        <v>93</v>
      </c>
      <c r="J104" s="54" t="s">
        <v>94</v>
      </c>
      <c r="K104" s="54" t="s">
        <v>94</v>
      </c>
      <c r="L104" s="54">
        <v>11</v>
      </c>
      <c r="M104" s="56">
        <v>28</v>
      </c>
      <c r="N104" s="56">
        <v>42</v>
      </c>
      <c r="O104" s="56">
        <v>86</v>
      </c>
      <c r="P104" s="56">
        <f t="shared" si="21"/>
        <v>25</v>
      </c>
      <c r="Q104" s="56">
        <f t="shared" si="22"/>
        <v>25</v>
      </c>
      <c r="R104" s="56"/>
      <c r="S104" s="56"/>
      <c r="T104" s="56">
        <v>25</v>
      </c>
      <c r="U104" s="56"/>
      <c r="V104" s="56"/>
      <c r="W104" s="56" t="s">
        <v>142</v>
      </c>
      <c r="X104" s="56" t="s">
        <v>142</v>
      </c>
      <c r="Y104" s="55" t="s">
        <v>1112</v>
      </c>
    </row>
    <row r="105" s="5" customFormat="1" ht="75" spans="1:25">
      <c r="A105" s="53" t="s">
        <v>1176</v>
      </c>
      <c r="B105" s="56" t="s">
        <v>1177</v>
      </c>
      <c r="C105" s="55" t="s">
        <v>1178</v>
      </c>
      <c r="D105" s="54" t="s">
        <v>89</v>
      </c>
      <c r="E105" s="55" t="s">
        <v>1179</v>
      </c>
      <c r="F105" s="54">
        <v>1</v>
      </c>
      <c r="G105" s="54" t="s">
        <v>400</v>
      </c>
      <c r="H105" s="54" t="s">
        <v>1180</v>
      </c>
      <c r="I105" s="54" t="s">
        <v>94</v>
      </c>
      <c r="J105" s="54" t="s">
        <v>94</v>
      </c>
      <c r="K105" s="54" t="s">
        <v>94</v>
      </c>
      <c r="L105" s="54">
        <v>16</v>
      </c>
      <c r="M105" s="56">
        <v>38</v>
      </c>
      <c r="N105" s="56">
        <v>38</v>
      </c>
      <c r="O105" s="56">
        <v>55</v>
      </c>
      <c r="P105" s="56">
        <f t="shared" si="21"/>
        <v>20</v>
      </c>
      <c r="Q105" s="56">
        <f t="shared" si="22"/>
        <v>20</v>
      </c>
      <c r="R105" s="56"/>
      <c r="S105" s="56"/>
      <c r="T105" s="56">
        <v>20</v>
      </c>
      <c r="U105" s="56"/>
      <c r="V105" s="56"/>
      <c r="W105" s="56" t="s">
        <v>142</v>
      </c>
      <c r="X105" s="56" t="s">
        <v>142</v>
      </c>
      <c r="Y105" s="55" t="s">
        <v>1112</v>
      </c>
    </row>
    <row r="106" s="5" customFormat="1" ht="112.5" spans="1:25">
      <c r="A106" s="53" t="s">
        <v>1181</v>
      </c>
      <c r="B106" s="56" t="s">
        <v>1182</v>
      </c>
      <c r="C106" s="60" t="s">
        <v>1183</v>
      </c>
      <c r="D106" s="54" t="s">
        <v>89</v>
      </c>
      <c r="E106" s="55" t="s">
        <v>1184</v>
      </c>
      <c r="F106" s="54">
        <v>1</v>
      </c>
      <c r="G106" s="54" t="s">
        <v>127</v>
      </c>
      <c r="H106" s="54" t="s">
        <v>578</v>
      </c>
      <c r="I106" s="56" t="s">
        <v>93</v>
      </c>
      <c r="J106" s="54" t="s">
        <v>94</v>
      </c>
      <c r="K106" s="54" t="s">
        <v>94</v>
      </c>
      <c r="L106" s="54">
        <v>15</v>
      </c>
      <c r="M106" s="56">
        <v>32</v>
      </c>
      <c r="N106" s="56">
        <v>32</v>
      </c>
      <c r="O106" s="56">
        <v>68</v>
      </c>
      <c r="P106" s="56">
        <f t="shared" si="21"/>
        <v>34</v>
      </c>
      <c r="Q106" s="56">
        <f t="shared" si="22"/>
        <v>34</v>
      </c>
      <c r="R106" s="56"/>
      <c r="S106" s="56"/>
      <c r="T106" s="56">
        <v>34</v>
      </c>
      <c r="U106" s="56"/>
      <c r="V106" s="56"/>
      <c r="W106" s="56" t="s">
        <v>142</v>
      </c>
      <c r="X106" s="56" t="s">
        <v>142</v>
      </c>
      <c r="Y106" s="55" t="s">
        <v>1112</v>
      </c>
    </row>
    <row r="107" s="5" customFormat="1" ht="112.5" spans="1:25">
      <c r="A107" s="53" t="s">
        <v>1185</v>
      </c>
      <c r="B107" s="56" t="s">
        <v>575</v>
      </c>
      <c r="C107" s="55" t="s">
        <v>576</v>
      </c>
      <c r="D107" s="54" t="s">
        <v>89</v>
      </c>
      <c r="E107" s="55" t="s">
        <v>577</v>
      </c>
      <c r="F107" s="54">
        <v>1</v>
      </c>
      <c r="G107" s="54" t="s">
        <v>127</v>
      </c>
      <c r="H107" s="54" t="s">
        <v>578</v>
      </c>
      <c r="I107" s="56" t="s">
        <v>93</v>
      </c>
      <c r="J107" s="54" t="s">
        <v>94</v>
      </c>
      <c r="K107" s="54" t="s">
        <v>94</v>
      </c>
      <c r="L107" s="54">
        <v>16</v>
      </c>
      <c r="M107" s="56">
        <v>32</v>
      </c>
      <c r="N107" s="56">
        <v>35</v>
      </c>
      <c r="O107" s="56">
        <v>45</v>
      </c>
      <c r="P107" s="56">
        <f t="shared" si="21"/>
        <v>71</v>
      </c>
      <c r="Q107" s="56">
        <f t="shared" si="22"/>
        <v>48</v>
      </c>
      <c r="R107" s="56"/>
      <c r="S107" s="56">
        <v>48</v>
      </c>
      <c r="T107" s="56"/>
      <c r="U107" s="56"/>
      <c r="V107" s="56">
        <v>23</v>
      </c>
      <c r="W107" s="56" t="s">
        <v>142</v>
      </c>
      <c r="X107" s="56" t="s">
        <v>142</v>
      </c>
      <c r="Y107" s="55" t="s">
        <v>1112</v>
      </c>
    </row>
    <row r="108" s="5" customFormat="1" ht="131.25" spans="1:25">
      <c r="A108" s="53" t="s">
        <v>806</v>
      </c>
      <c r="B108" s="56" t="s">
        <v>580</v>
      </c>
      <c r="C108" s="55" t="s">
        <v>581</v>
      </c>
      <c r="D108" s="54" t="s">
        <v>89</v>
      </c>
      <c r="E108" s="55" t="s">
        <v>577</v>
      </c>
      <c r="F108" s="54">
        <v>1</v>
      </c>
      <c r="G108" s="53" t="s">
        <v>127</v>
      </c>
      <c r="H108" s="53" t="s">
        <v>252</v>
      </c>
      <c r="I108" s="54" t="s">
        <v>94</v>
      </c>
      <c r="J108" s="54" t="s">
        <v>94</v>
      </c>
      <c r="K108" s="54" t="s">
        <v>94</v>
      </c>
      <c r="L108" s="54">
        <v>111</v>
      </c>
      <c r="M108" s="56">
        <v>267</v>
      </c>
      <c r="N108" s="56">
        <v>201</v>
      </c>
      <c r="O108" s="56">
        <v>436</v>
      </c>
      <c r="P108" s="56">
        <f t="shared" si="21"/>
        <v>63</v>
      </c>
      <c r="Q108" s="56">
        <f t="shared" si="22"/>
        <v>36</v>
      </c>
      <c r="R108" s="56"/>
      <c r="S108" s="56">
        <v>36</v>
      </c>
      <c r="T108" s="56"/>
      <c r="U108" s="56"/>
      <c r="V108" s="56">
        <v>27</v>
      </c>
      <c r="W108" s="56" t="s">
        <v>142</v>
      </c>
      <c r="X108" s="56" t="s">
        <v>142</v>
      </c>
      <c r="Y108" s="55" t="s">
        <v>1112</v>
      </c>
    </row>
    <row r="109" s="5" customFormat="1" ht="93.75" spans="1:25">
      <c r="A109" s="53" t="s">
        <v>811</v>
      </c>
      <c r="B109" s="56" t="s">
        <v>1186</v>
      </c>
      <c r="C109" s="60" t="s">
        <v>1187</v>
      </c>
      <c r="D109" s="54" t="s">
        <v>89</v>
      </c>
      <c r="E109" s="55" t="s">
        <v>1188</v>
      </c>
      <c r="F109" s="54">
        <v>1</v>
      </c>
      <c r="G109" s="54" t="s">
        <v>127</v>
      </c>
      <c r="H109" s="54" t="s">
        <v>578</v>
      </c>
      <c r="I109" s="56" t="s">
        <v>93</v>
      </c>
      <c r="J109" s="54" t="s">
        <v>94</v>
      </c>
      <c r="K109" s="54" t="s">
        <v>94</v>
      </c>
      <c r="L109" s="54">
        <v>18</v>
      </c>
      <c r="M109" s="56">
        <v>39</v>
      </c>
      <c r="N109" s="56">
        <v>25</v>
      </c>
      <c r="O109" s="56">
        <v>58</v>
      </c>
      <c r="P109" s="56">
        <f t="shared" si="21"/>
        <v>63</v>
      </c>
      <c r="Q109" s="56">
        <f t="shared" si="22"/>
        <v>63</v>
      </c>
      <c r="R109" s="56"/>
      <c r="S109" s="56"/>
      <c r="T109" s="56">
        <v>63</v>
      </c>
      <c r="U109" s="56"/>
      <c r="V109" s="56"/>
      <c r="W109" s="56" t="s">
        <v>142</v>
      </c>
      <c r="X109" s="56" t="s">
        <v>142</v>
      </c>
      <c r="Y109" s="55" t="s">
        <v>1112</v>
      </c>
    </row>
    <row r="110" s="7" customFormat="1" ht="112.5" spans="1:25">
      <c r="A110" s="53" t="s">
        <v>1189</v>
      </c>
      <c r="B110" s="56" t="s">
        <v>1190</v>
      </c>
      <c r="C110" s="60" t="s">
        <v>1191</v>
      </c>
      <c r="D110" s="54" t="s">
        <v>89</v>
      </c>
      <c r="E110" s="55" t="s">
        <v>1192</v>
      </c>
      <c r="F110" s="54">
        <v>1</v>
      </c>
      <c r="G110" s="54" t="s">
        <v>393</v>
      </c>
      <c r="H110" s="54" t="s">
        <v>1193</v>
      </c>
      <c r="I110" s="54" t="s">
        <v>93</v>
      </c>
      <c r="J110" s="54" t="s">
        <v>94</v>
      </c>
      <c r="K110" s="54" t="s">
        <v>94</v>
      </c>
      <c r="L110" s="54">
        <v>12</v>
      </c>
      <c r="M110" s="56">
        <v>24</v>
      </c>
      <c r="N110" s="56">
        <v>24</v>
      </c>
      <c r="O110" s="56">
        <v>48</v>
      </c>
      <c r="P110" s="56">
        <f t="shared" si="21"/>
        <v>55</v>
      </c>
      <c r="Q110" s="56">
        <f t="shared" si="22"/>
        <v>55</v>
      </c>
      <c r="R110" s="56"/>
      <c r="S110" s="56">
        <v>35</v>
      </c>
      <c r="T110" s="56">
        <v>20</v>
      </c>
      <c r="U110" s="56"/>
      <c r="V110" s="56"/>
      <c r="W110" s="56" t="s">
        <v>142</v>
      </c>
      <c r="X110" s="56" t="s">
        <v>142</v>
      </c>
      <c r="Y110" s="55" t="s">
        <v>1112</v>
      </c>
    </row>
    <row r="111" s="7" customFormat="1" ht="112.5" spans="1:25">
      <c r="A111" s="53" t="s">
        <v>1194</v>
      </c>
      <c r="B111" s="56" t="s">
        <v>1195</v>
      </c>
      <c r="C111" s="60" t="s">
        <v>1196</v>
      </c>
      <c r="D111" s="54" t="s">
        <v>89</v>
      </c>
      <c r="E111" s="55" t="s">
        <v>1197</v>
      </c>
      <c r="F111" s="54">
        <v>1</v>
      </c>
      <c r="G111" s="54" t="s">
        <v>393</v>
      </c>
      <c r="H111" s="54" t="s">
        <v>792</v>
      </c>
      <c r="I111" s="54" t="s">
        <v>94</v>
      </c>
      <c r="J111" s="54" t="s">
        <v>94</v>
      </c>
      <c r="K111" s="54" t="s">
        <v>94</v>
      </c>
      <c r="L111" s="54">
        <v>12</v>
      </c>
      <c r="M111" s="56">
        <v>24</v>
      </c>
      <c r="N111" s="56">
        <v>20</v>
      </c>
      <c r="O111" s="56">
        <v>35</v>
      </c>
      <c r="P111" s="56">
        <f t="shared" si="21"/>
        <v>61</v>
      </c>
      <c r="Q111" s="56">
        <f t="shared" si="22"/>
        <v>35</v>
      </c>
      <c r="R111" s="56"/>
      <c r="S111" s="56">
        <v>35</v>
      </c>
      <c r="T111" s="56"/>
      <c r="U111" s="56"/>
      <c r="V111" s="56">
        <v>26</v>
      </c>
      <c r="W111" s="56" t="s">
        <v>142</v>
      </c>
      <c r="X111" s="56" t="s">
        <v>142</v>
      </c>
      <c r="Y111" s="55" t="s">
        <v>1112</v>
      </c>
    </row>
    <row r="112" s="7" customFormat="1" ht="93.75" spans="1:25">
      <c r="A112" s="53" t="s">
        <v>1198</v>
      </c>
      <c r="B112" s="56" t="s">
        <v>1199</v>
      </c>
      <c r="C112" s="60" t="s">
        <v>1200</v>
      </c>
      <c r="D112" s="54" t="s">
        <v>89</v>
      </c>
      <c r="E112" s="55" t="s">
        <v>1201</v>
      </c>
      <c r="F112" s="54">
        <v>1</v>
      </c>
      <c r="G112" s="54" t="s">
        <v>393</v>
      </c>
      <c r="H112" s="54" t="s">
        <v>749</v>
      </c>
      <c r="I112" s="54" t="s">
        <v>94</v>
      </c>
      <c r="J112" s="54" t="s">
        <v>94</v>
      </c>
      <c r="K112" s="54" t="s">
        <v>94</v>
      </c>
      <c r="L112" s="54">
        <v>18</v>
      </c>
      <c r="M112" s="56">
        <v>36</v>
      </c>
      <c r="N112" s="56">
        <v>38</v>
      </c>
      <c r="O112" s="56">
        <v>72</v>
      </c>
      <c r="P112" s="56">
        <f t="shared" si="21"/>
        <v>76</v>
      </c>
      <c r="Q112" s="56">
        <f t="shared" si="22"/>
        <v>76</v>
      </c>
      <c r="R112" s="56"/>
      <c r="S112" s="56">
        <v>48</v>
      </c>
      <c r="T112" s="56">
        <v>28</v>
      </c>
      <c r="U112" s="56"/>
      <c r="V112" s="56"/>
      <c r="W112" s="56" t="s">
        <v>142</v>
      </c>
      <c r="X112" s="56" t="s">
        <v>142</v>
      </c>
      <c r="Y112" s="55" t="s">
        <v>1112</v>
      </c>
    </row>
    <row r="113" s="7" customFormat="1" ht="93.75" spans="1:25">
      <c r="A113" s="53" t="s">
        <v>1202</v>
      </c>
      <c r="B113" s="56" t="s">
        <v>1203</v>
      </c>
      <c r="C113" s="60" t="s">
        <v>1204</v>
      </c>
      <c r="D113" s="54" t="s">
        <v>89</v>
      </c>
      <c r="E113" s="55" t="s">
        <v>1205</v>
      </c>
      <c r="F113" s="54">
        <v>1</v>
      </c>
      <c r="G113" s="53" t="s">
        <v>201</v>
      </c>
      <c r="H113" s="54" t="s">
        <v>303</v>
      </c>
      <c r="I113" s="54" t="s">
        <v>94</v>
      </c>
      <c r="J113" s="54" t="s">
        <v>94</v>
      </c>
      <c r="K113" s="54" t="s">
        <v>94</v>
      </c>
      <c r="L113" s="54">
        <v>16</v>
      </c>
      <c r="M113" s="56">
        <v>32</v>
      </c>
      <c r="N113" s="56">
        <v>32</v>
      </c>
      <c r="O113" s="56">
        <v>68</v>
      </c>
      <c r="P113" s="56">
        <f t="shared" si="21"/>
        <v>8</v>
      </c>
      <c r="Q113" s="56">
        <f t="shared" si="22"/>
        <v>8</v>
      </c>
      <c r="R113" s="56"/>
      <c r="S113" s="56"/>
      <c r="T113" s="56">
        <v>8</v>
      </c>
      <c r="U113" s="56"/>
      <c r="V113" s="56"/>
      <c r="W113" s="56" t="s">
        <v>142</v>
      </c>
      <c r="X113" s="56" t="s">
        <v>142</v>
      </c>
      <c r="Y113" s="55" t="s">
        <v>1112</v>
      </c>
    </row>
    <row r="114" s="7" customFormat="1" ht="93.75" spans="1:25">
      <c r="A114" s="53" t="s">
        <v>1206</v>
      </c>
      <c r="B114" s="56" t="s">
        <v>1207</v>
      </c>
      <c r="C114" s="60" t="s">
        <v>1208</v>
      </c>
      <c r="D114" s="54" t="s">
        <v>89</v>
      </c>
      <c r="E114" s="55" t="s">
        <v>1209</v>
      </c>
      <c r="F114" s="54">
        <v>1</v>
      </c>
      <c r="G114" s="54" t="s">
        <v>400</v>
      </c>
      <c r="H114" s="54" t="s">
        <v>1027</v>
      </c>
      <c r="I114" s="54" t="s">
        <v>94</v>
      </c>
      <c r="J114" s="54" t="s">
        <v>94</v>
      </c>
      <c r="K114" s="54" t="s">
        <v>94</v>
      </c>
      <c r="L114" s="54">
        <v>13</v>
      </c>
      <c r="M114" s="56">
        <v>29</v>
      </c>
      <c r="N114" s="56">
        <v>28</v>
      </c>
      <c r="O114" s="56">
        <v>56</v>
      </c>
      <c r="P114" s="56">
        <f t="shared" si="21"/>
        <v>75</v>
      </c>
      <c r="Q114" s="56">
        <f t="shared" si="22"/>
        <v>75</v>
      </c>
      <c r="R114" s="56"/>
      <c r="S114" s="56">
        <v>25</v>
      </c>
      <c r="T114" s="56">
        <v>50</v>
      </c>
      <c r="U114" s="56"/>
      <c r="V114" s="56"/>
      <c r="W114" s="56" t="s">
        <v>142</v>
      </c>
      <c r="X114" s="56" t="s">
        <v>142</v>
      </c>
      <c r="Y114" s="55" t="s">
        <v>1112</v>
      </c>
    </row>
    <row r="115" s="7" customFormat="1" ht="93.75" spans="1:25">
      <c r="A115" s="53" t="s">
        <v>1210</v>
      </c>
      <c r="B115" s="56" t="s">
        <v>1211</v>
      </c>
      <c r="C115" s="60" t="s">
        <v>1212</v>
      </c>
      <c r="D115" s="54" t="s">
        <v>89</v>
      </c>
      <c r="E115" s="55" t="s">
        <v>1213</v>
      </c>
      <c r="F115" s="54">
        <v>1</v>
      </c>
      <c r="G115" s="54" t="s">
        <v>91</v>
      </c>
      <c r="H115" s="54" t="s">
        <v>501</v>
      </c>
      <c r="I115" s="54" t="s">
        <v>94</v>
      </c>
      <c r="J115" s="54" t="s">
        <v>94</v>
      </c>
      <c r="K115" s="54" t="s">
        <v>94</v>
      </c>
      <c r="L115" s="54">
        <v>12</v>
      </c>
      <c r="M115" s="56">
        <v>25</v>
      </c>
      <c r="N115" s="56">
        <v>18</v>
      </c>
      <c r="O115" s="56">
        <v>36</v>
      </c>
      <c r="P115" s="56">
        <f t="shared" si="21"/>
        <v>120</v>
      </c>
      <c r="Q115" s="56">
        <f t="shared" si="22"/>
        <v>120</v>
      </c>
      <c r="R115" s="56"/>
      <c r="S115" s="56"/>
      <c r="T115" s="56">
        <v>120</v>
      </c>
      <c r="U115" s="56"/>
      <c r="V115" s="56"/>
      <c r="W115" s="56" t="s">
        <v>142</v>
      </c>
      <c r="X115" s="56" t="s">
        <v>142</v>
      </c>
      <c r="Y115" s="55" t="s">
        <v>1112</v>
      </c>
    </row>
    <row r="116" s="7" customFormat="1" ht="93.75" spans="1:25">
      <c r="A116" s="53" t="s">
        <v>1214</v>
      </c>
      <c r="B116" s="56" t="s">
        <v>1215</v>
      </c>
      <c r="C116" s="60" t="s">
        <v>1216</v>
      </c>
      <c r="D116" s="54" t="s">
        <v>89</v>
      </c>
      <c r="E116" s="55" t="s">
        <v>1217</v>
      </c>
      <c r="F116" s="54">
        <v>1</v>
      </c>
      <c r="G116" s="54" t="s">
        <v>91</v>
      </c>
      <c r="H116" s="54" t="s">
        <v>1096</v>
      </c>
      <c r="I116" s="53" t="s">
        <v>93</v>
      </c>
      <c r="J116" s="54" t="s">
        <v>94</v>
      </c>
      <c r="K116" s="54" t="s">
        <v>94</v>
      </c>
      <c r="L116" s="54">
        <v>15</v>
      </c>
      <c r="M116" s="56">
        <v>32</v>
      </c>
      <c r="N116" s="56">
        <v>32</v>
      </c>
      <c r="O116" s="56">
        <v>68</v>
      </c>
      <c r="P116" s="56">
        <f t="shared" si="21"/>
        <v>40</v>
      </c>
      <c r="Q116" s="56">
        <f t="shared" si="22"/>
        <v>40</v>
      </c>
      <c r="R116" s="56"/>
      <c r="S116" s="56"/>
      <c r="T116" s="56">
        <v>40</v>
      </c>
      <c r="U116" s="56"/>
      <c r="V116" s="56"/>
      <c r="W116" s="56" t="s">
        <v>142</v>
      </c>
      <c r="X116" s="56" t="s">
        <v>142</v>
      </c>
      <c r="Y116" s="55" t="s">
        <v>1112</v>
      </c>
    </row>
    <row r="117" s="7" customFormat="1" ht="93.75" spans="1:25">
      <c r="A117" s="53" t="s">
        <v>1218</v>
      </c>
      <c r="B117" s="56" t="s">
        <v>1219</v>
      </c>
      <c r="C117" s="60" t="s">
        <v>1220</v>
      </c>
      <c r="D117" s="54" t="s">
        <v>89</v>
      </c>
      <c r="E117" s="55" t="s">
        <v>1221</v>
      </c>
      <c r="F117" s="54">
        <v>1</v>
      </c>
      <c r="G117" s="54" t="s">
        <v>91</v>
      </c>
      <c r="H117" s="54" t="s">
        <v>647</v>
      </c>
      <c r="I117" s="53" t="s">
        <v>93</v>
      </c>
      <c r="J117" s="54" t="s">
        <v>94</v>
      </c>
      <c r="K117" s="54" t="s">
        <v>94</v>
      </c>
      <c r="L117" s="54">
        <v>16</v>
      </c>
      <c r="M117" s="56">
        <v>36</v>
      </c>
      <c r="N117" s="56">
        <v>22</v>
      </c>
      <c r="O117" s="56">
        <v>72</v>
      </c>
      <c r="P117" s="56">
        <f t="shared" si="21"/>
        <v>65</v>
      </c>
      <c r="Q117" s="56">
        <f t="shared" si="22"/>
        <v>65</v>
      </c>
      <c r="R117" s="56"/>
      <c r="S117" s="56"/>
      <c r="T117" s="56">
        <v>65</v>
      </c>
      <c r="U117" s="56"/>
      <c r="V117" s="56"/>
      <c r="W117" s="56" t="s">
        <v>142</v>
      </c>
      <c r="X117" s="56" t="s">
        <v>142</v>
      </c>
      <c r="Y117" s="55" t="s">
        <v>1112</v>
      </c>
    </row>
    <row r="118" s="7" customFormat="1" ht="93.75" spans="1:25">
      <c r="A118" s="53" t="s">
        <v>816</v>
      </c>
      <c r="B118" s="56" t="s">
        <v>1222</v>
      </c>
      <c r="C118" s="60" t="s">
        <v>1223</v>
      </c>
      <c r="D118" s="54" t="s">
        <v>89</v>
      </c>
      <c r="E118" s="55" t="s">
        <v>1224</v>
      </c>
      <c r="F118" s="54">
        <v>1</v>
      </c>
      <c r="G118" s="54" t="s">
        <v>512</v>
      </c>
      <c r="H118" s="54" t="s">
        <v>653</v>
      </c>
      <c r="I118" s="56" t="s">
        <v>93</v>
      </c>
      <c r="J118" s="54" t="s">
        <v>94</v>
      </c>
      <c r="K118" s="54" t="s">
        <v>94</v>
      </c>
      <c r="L118" s="54">
        <v>18</v>
      </c>
      <c r="M118" s="56">
        <v>36</v>
      </c>
      <c r="N118" s="56">
        <v>25</v>
      </c>
      <c r="O118" s="56">
        <v>67</v>
      </c>
      <c r="P118" s="56">
        <f t="shared" si="21"/>
        <v>50</v>
      </c>
      <c r="Q118" s="56">
        <f t="shared" si="22"/>
        <v>50</v>
      </c>
      <c r="R118" s="56"/>
      <c r="S118" s="56"/>
      <c r="T118" s="56">
        <v>50</v>
      </c>
      <c r="U118" s="56"/>
      <c r="V118" s="56"/>
      <c r="W118" s="56" t="s">
        <v>142</v>
      </c>
      <c r="X118" s="56" t="s">
        <v>142</v>
      </c>
      <c r="Y118" s="55" t="s">
        <v>1112</v>
      </c>
    </row>
    <row r="119" s="7" customFormat="1" ht="93.75" spans="1:25">
      <c r="A119" s="53" t="s">
        <v>1225</v>
      </c>
      <c r="B119" s="56" t="s">
        <v>1226</v>
      </c>
      <c r="C119" s="60" t="s">
        <v>1227</v>
      </c>
      <c r="D119" s="54" t="s">
        <v>89</v>
      </c>
      <c r="E119" s="55" t="s">
        <v>1228</v>
      </c>
      <c r="F119" s="54">
        <v>1</v>
      </c>
      <c r="G119" s="54" t="s">
        <v>512</v>
      </c>
      <c r="H119" s="54" t="s">
        <v>662</v>
      </c>
      <c r="I119" s="56" t="s">
        <v>93</v>
      </c>
      <c r="J119" s="54" t="s">
        <v>94</v>
      </c>
      <c r="K119" s="54" t="s">
        <v>94</v>
      </c>
      <c r="L119" s="54">
        <v>14</v>
      </c>
      <c r="M119" s="56">
        <v>35</v>
      </c>
      <c r="N119" s="56">
        <v>23</v>
      </c>
      <c r="O119" s="56">
        <v>48</v>
      </c>
      <c r="P119" s="56">
        <f t="shared" ref="P119:P139" si="23">Q119+V119</f>
        <v>120</v>
      </c>
      <c r="Q119" s="56">
        <f t="shared" ref="Q119:Q136" si="24">SUBTOTAL(9,R119:U119)</f>
        <v>120</v>
      </c>
      <c r="R119" s="56"/>
      <c r="S119" s="56"/>
      <c r="T119" s="56">
        <v>120</v>
      </c>
      <c r="U119" s="56"/>
      <c r="V119" s="56"/>
      <c r="W119" s="56" t="s">
        <v>142</v>
      </c>
      <c r="X119" s="56" t="s">
        <v>142</v>
      </c>
      <c r="Y119" s="55" t="s">
        <v>1112</v>
      </c>
    </row>
    <row r="120" s="7" customFormat="1" ht="93.75" spans="1:25">
      <c r="A120" s="53" t="s">
        <v>1229</v>
      </c>
      <c r="B120" s="56" t="s">
        <v>1230</v>
      </c>
      <c r="C120" s="60" t="s">
        <v>1231</v>
      </c>
      <c r="D120" s="54" t="s">
        <v>89</v>
      </c>
      <c r="E120" s="55" t="s">
        <v>1232</v>
      </c>
      <c r="F120" s="54">
        <v>1</v>
      </c>
      <c r="G120" s="54" t="s">
        <v>100</v>
      </c>
      <c r="H120" s="54" t="s">
        <v>307</v>
      </c>
      <c r="I120" s="54" t="s">
        <v>93</v>
      </c>
      <c r="J120" s="54" t="s">
        <v>94</v>
      </c>
      <c r="K120" s="54" t="s">
        <v>94</v>
      </c>
      <c r="L120" s="54">
        <v>15</v>
      </c>
      <c r="M120" s="56">
        <v>15</v>
      </c>
      <c r="N120" s="56">
        <v>15</v>
      </c>
      <c r="O120" s="56">
        <v>32</v>
      </c>
      <c r="P120" s="56">
        <f t="shared" si="23"/>
        <v>27</v>
      </c>
      <c r="Q120" s="56">
        <f t="shared" si="24"/>
        <v>27</v>
      </c>
      <c r="R120" s="56"/>
      <c r="S120" s="56">
        <v>20</v>
      </c>
      <c r="T120" s="56">
        <v>7</v>
      </c>
      <c r="U120" s="56"/>
      <c r="V120" s="56"/>
      <c r="W120" s="56" t="s">
        <v>142</v>
      </c>
      <c r="X120" s="56" t="s">
        <v>142</v>
      </c>
      <c r="Y120" s="55" t="s">
        <v>1112</v>
      </c>
    </row>
    <row r="121" s="7" customFormat="1" ht="93.75" spans="1:25">
      <c r="A121" s="53" t="s">
        <v>1233</v>
      </c>
      <c r="B121" s="56" t="s">
        <v>1234</v>
      </c>
      <c r="C121" s="60" t="s">
        <v>1235</v>
      </c>
      <c r="D121" s="54" t="s">
        <v>89</v>
      </c>
      <c r="E121" s="55" t="s">
        <v>1236</v>
      </c>
      <c r="F121" s="54">
        <v>1</v>
      </c>
      <c r="G121" s="54" t="s">
        <v>100</v>
      </c>
      <c r="H121" s="54" t="s">
        <v>1237</v>
      </c>
      <c r="I121" s="54" t="s">
        <v>94</v>
      </c>
      <c r="J121" s="54" t="s">
        <v>94</v>
      </c>
      <c r="K121" s="54" t="s">
        <v>94</v>
      </c>
      <c r="L121" s="54">
        <v>22</v>
      </c>
      <c r="M121" s="56">
        <v>43</v>
      </c>
      <c r="N121" s="56">
        <v>48</v>
      </c>
      <c r="O121" s="56">
        <v>102</v>
      </c>
      <c r="P121" s="56">
        <f t="shared" si="23"/>
        <v>65</v>
      </c>
      <c r="Q121" s="56">
        <f t="shared" si="24"/>
        <v>65</v>
      </c>
      <c r="R121" s="56"/>
      <c r="S121" s="56"/>
      <c r="T121" s="56">
        <v>65</v>
      </c>
      <c r="U121" s="56"/>
      <c r="V121" s="56"/>
      <c r="W121" s="56" t="s">
        <v>142</v>
      </c>
      <c r="X121" s="56" t="s">
        <v>142</v>
      </c>
      <c r="Y121" s="55" t="s">
        <v>1112</v>
      </c>
    </row>
    <row r="122" s="7" customFormat="1" ht="93.75" spans="1:25">
      <c r="A122" s="53" t="s">
        <v>1238</v>
      </c>
      <c r="B122" s="56" t="s">
        <v>1239</v>
      </c>
      <c r="C122" s="60" t="s">
        <v>1240</v>
      </c>
      <c r="D122" s="54" t="s">
        <v>89</v>
      </c>
      <c r="E122" s="55" t="s">
        <v>1241</v>
      </c>
      <c r="F122" s="54">
        <v>1</v>
      </c>
      <c r="G122" s="54" t="s">
        <v>280</v>
      </c>
      <c r="H122" s="54" t="s">
        <v>1242</v>
      </c>
      <c r="I122" s="54" t="s">
        <v>94</v>
      </c>
      <c r="J122" s="54" t="s">
        <v>94</v>
      </c>
      <c r="K122" s="54" t="s">
        <v>94</v>
      </c>
      <c r="L122" s="54">
        <v>19</v>
      </c>
      <c r="M122" s="56">
        <v>42</v>
      </c>
      <c r="N122" s="56">
        <v>28</v>
      </c>
      <c r="O122" s="56">
        <v>64</v>
      </c>
      <c r="P122" s="56">
        <f t="shared" si="23"/>
        <v>80</v>
      </c>
      <c r="Q122" s="56">
        <f t="shared" si="24"/>
        <v>80</v>
      </c>
      <c r="R122" s="56"/>
      <c r="S122" s="56">
        <v>30</v>
      </c>
      <c r="T122" s="56">
        <v>50</v>
      </c>
      <c r="U122" s="56"/>
      <c r="V122" s="56"/>
      <c r="W122" s="56" t="s">
        <v>142</v>
      </c>
      <c r="X122" s="56" t="s">
        <v>142</v>
      </c>
      <c r="Y122" s="55" t="s">
        <v>1112</v>
      </c>
    </row>
    <row r="123" s="7" customFormat="1" ht="93.75" spans="1:25">
      <c r="A123" s="53" t="s">
        <v>1243</v>
      </c>
      <c r="B123" s="56" t="s">
        <v>1244</v>
      </c>
      <c r="C123" s="60" t="s">
        <v>1245</v>
      </c>
      <c r="D123" s="54" t="s">
        <v>89</v>
      </c>
      <c r="E123" s="55" t="s">
        <v>1246</v>
      </c>
      <c r="F123" s="54">
        <v>1</v>
      </c>
      <c r="G123" s="54" t="s">
        <v>280</v>
      </c>
      <c r="H123" s="54" t="s">
        <v>617</v>
      </c>
      <c r="I123" s="54" t="s">
        <v>94</v>
      </c>
      <c r="J123" s="54" t="s">
        <v>94</v>
      </c>
      <c r="K123" s="54" t="s">
        <v>94</v>
      </c>
      <c r="L123" s="54">
        <v>16</v>
      </c>
      <c r="M123" s="56">
        <v>33</v>
      </c>
      <c r="N123" s="56">
        <v>26</v>
      </c>
      <c r="O123" s="56">
        <v>58</v>
      </c>
      <c r="P123" s="56">
        <f t="shared" si="23"/>
        <v>40</v>
      </c>
      <c r="Q123" s="56">
        <f t="shared" si="24"/>
        <v>40</v>
      </c>
      <c r="R123" s="56"/>
      <c r="S123" s="56">
        <v>20</v>
      </c>
      <c r="T123" s="56">
        <v>20</v>
      </c>
      <c r="U123" s="56"/>
      <c r="V123" s="56"/>
      <c r="W123" s="56" t="s">
        <v>142</v>
      </c>
      <c r="X123" s="56" t="s">
        <v>142</v>
      </c>
      <c r="Y123" s="55" t="s">
        <v>1112</v>
      </c>
    </row>
    <row r="124" s="7" customFormat="1" ht="131.25" spans="1:25">
      <c r="A124" s="53" t="s">
        <v>1247</v>
      </c>
      <c r="B124" s="56" t="s">
        <v>583</v>
      </c>
      <c r="C124" s="55" t="s">
        <v>584</v>
      </c>
      <c r="D124" s="54" t="s">
        <v>89</v>
      </c>
      <c r="E124" s="55" t="s">
        <v>585</v>
      </c>
      <c r="F124" s="54">
        <v>1</v>
      </c>
      <c r="G124" s="54" t="s">
        <v>280</v>
      </c>
      <c r="H124" s="54" t="s">
        <v>586</v>
      </c>
      <c r="I124" s="54" t="s">
        <v>94</v>
      </c>
      <c r="J124" s="54" t="s">
        <v>94</v>
      </c>
      <c r="K124" s="54" t="s">
        <v>94</v>
      </c>
      <c r="L124" s="54">
        <v>12</v>
      </c>
      <c r="M124" s="56">
        <v>24</v>
      </c>
      <c r="N124" s="56">
        <v>18</v>
      </c>
      <c r="O124" s="56">
        <v>35</v>
      </c>
      <c r="P124" s="56">
        <f t="shared" si="23"/>
        <v>36</v>
      </c>
      <c r="Q124" s="56">
        <f t="shared" si="24"/>
        <v>0</v>
      </c>
      <c r="R124" s="56"/>
      <c r="S124" s="56"/>
      <c r="T124" s="56"/>
      <c r="U124" s="56"/>
      <c r="V124" s="56">
        <v>36</v>
      </c>
      <c r="W124" s="56" t="s">
        <v>142</v>
      </c>
      <c r="X124" s="56" t="s">
        <v>142</v>
      </c>
      <c r="Y124" s="55" t="s">
        <v>1112</v>
      </c>
    </row>
    <row r="125" s="7" customFormat="1" ht="93.75" spans="1:25">
      <c r="A125" s="53" t="s">
        <v>1248</v>
      </c>
      <c r="B125" s="56" t="s">
        <v>1249</v>
      </c>
      <c r="C125" s="60" t="s">
        <v>1250</v>
      </c>
      <c r="D125" s="54" t="s">
        <v>89</v>
      </c>
      <c r="E125" s="55" t="s">
        <v>1251</v>
      </c>
      <c r="F125" s="54">
        <v>1</v>
      </c>
      <c r="G125" s="54" t="s">
        <v>323</v>
      </c>
      <c r="H125" s="54" t="s">
        <v>1252</v>
      </c>
      <c r="I125" s="54" t="s">
        <v>94</v>
      </c>
      <c r="J125" s="54" t="s">
        <v>94</v>
      </c>
      <c r="K125" s="54" t="s">
        <v>94</v>
      </c>
      <c r="L125" s="54">
        <v>25</v>
      </c>
      <c r="M125" s="56">
        <v>58</v>
      </c>
      <c r="N125" s="56">
        <v>52</v>
      </c>
      <c r="O125" s="56">
        <v>102</v>
      </c>
      <c r="P125" s="56">
        <f t="shared" si="23"/>
        <v>90</v>
      </c>
      <c r="Q125" s="56">
        <f t="shared" si="24"/>
        <v>90</v>
      </c>
      <c r="R125" s="56"/>
      <c r="S125" s="56"/>
      <c r="T125" s="56">
        <v>90</v>
      </c>
      <c r="U125" s="56"/>
      <c r="V125" s="56"/>
      <c r="W125" s="56" t="s">
        <v>142</v>
      </c>
      <c r="X125" s="56" t="s">
        <v>142</v>
      </c>
      <c r="Y125" s="55" t="s">
        <v>1112</v>
      </c>
    </row>
    <row r="126" s="7" customFormat="1" ht="93.75" spans="1:25">
      <c r="A126" s="53" t="s">
        <v>1253</v>
      </c>
      <c r="B126" s="56" t="s">
        <v>1254</v>
      </c>
      <c r="C126" s="60" t="s">
        <v>1255</v>
      </c>
      <c r="D126" s="54" t="s">
        <v>89</v>
      </c>
      <c r="E126" s="55" t="s">
        <v>1256</v>
      </c>
      <c r="F126" s="54">
        <v>1</v>
      </c>
      <c r="G126" s="54" t="s">
        <v>323</v>
      </c>
      <c r="H126" s="54" t="s">
        <v>1078</v>
      </c>
      <c r="I126" s="54" t="s">
        <v>94</v>
      </c>
      <c r="J126" s="54" t="s">
        <v>94</v>
      </c>
      <c r="K126" s="54" t="s">
        <v>94</v>
      </c>
      <c r="L126" s="54">
        <v>21</v>
      </c>
      <c r="M126" s="56">
        <v>44</v>
      </c>
      <c r="N126" s="56">
        <v>42</v>
      </c>
      <c r="O126" s="56">
        <v>98</v>
      </c>
      <c r="P126" s="56">
        <f t="shared" si="23"/>
        <v>145</v>
      </c>
      <c r="Q126" s="56">
        <f t="shared" si="24"/>
        <v>145</v>
      </c>
      <c r="R126" s="56"/>
      <c r="S126" s="56"/>
      <c r="T126" s="56">
        <v>145</v>
      </c>
      <c r="U126" s="56"/>
      <c r="V126" s="56"/>
      <c r="W126" s="56" t="s">
        <v>142</v>
      </c>
      <c r="X126" s="56" t="s">
        <v>142</v>
      </c>
      <c r="Y126" s="55" t="s">
        <v>1112</v>
      </c>
    </row>
    <row r="127" s="7" customFormat="1" ht="93.75" spans="1:25">
      <c r="A127" s="53" t="s">
        <v>1257</v>
      </c>
      <c r="B127" s="56" t="s">
        <v>1258</v>
      </c>
      <c r="C127" s="60" t="s">
        <v>1259</v>
      </c>
      <c r="D127" s="54" t="s">
        <v>89</v>
      </c>
      <c r="E127" s="55" t="s">
        <v>1260</v>
      </c>
      <c r="F127" s="54">
        <v>1</v>
      </c>
      <c r="G127" s="54" t="s">
        <v>140</v>
      </c>
      <c r="H127" s="54" t="s">
        <v>1261</v>
      </c>
      <c r="I127" s="54" t="s">
        <v>94</v>
      </c>
      <c r="J127" s="54" t="s">
        <v>94</v>
      </c>
      <c r="K127" s="54" t="s">
        <v>94</v>
      </c>
      <c r="L127" s="54">
        <v>22</v>
      </c>
      <c r="M127" s="56">
        <v>45</v>
      </c>
      <c r="N127" s="56">
        <v>42</v>
      </c>
      <c r="O127" s="56">
        <v>88</v>
      </c>
      <c r="P127" s="56">
        <f t="shared" si="23"/>
        <v>80</v>
      </c>
      <c r="Q127" s="56">
        <f t="shared" si="24"/>
        <v>80</v>
      </c>
      <c r="R127" s="56"/>
      <c r="S127" s="56"/>
      <c r="T127" s="56">
        <v>80</v>
      </c>
      <c r="U127" s="56"/>
      <c r="V127" s="56"/>
      <c r="W127" s="56" t="s">
        <v>142</v>
      </c>
      <c r="X127" s="56" t="s">
        <v>142</v>
      </c>
      <c r="Y127" s="55" t="s">
        <v>1112</v>
      </c>
    </row>
    <row r="128" s="7" customFormat="1" ht="93.75" spans="1:25">
      <c r="A128" s="53" t="s">
        <v>1262</v>
      </c>
      <c r="B128" s="56" t="s">
        <v>1263</v>
      </c>
      <c r="C128" s="60" t="s">
        <v>1264</v>
      </c>
      <c r="D128" s="54" t="s">
        <v>89</v>
      </c>
      <c r="E128" s="55" t="s">
        <v>1265</v>
      </c>
      <c r="F128" s="54">
        <v>1</v>
      </c>
      <c r="G128" s="54" t="s">
        <v>140</v>
      </c>
      <c r="H128" s="54" t="s">
        <v>1266</v>
      </c>
      <c r="I128" s="54" t="s">
        <v>94</v>
      </c>
      <c r="J128" s="54" t="s">
        <v>94</v>
      </c>
      <c r="K128" s="54" t="s">
        <v>94</v>
      </c>
      <c r="L128" s="54">
        <v>15</v>
      </c>
      <c r="M128" s="56">
        <v>35</v>
      </c>
      <c r="N128" s="56">
        <v>25</v>
      </c>
      <c r="O128" s="56">
        <v>56</v>
      </c>
      <c r="P128" s="56">
        <f t="shared" si="23"/>
        <v>50</v>
      </c>
      <c r="Q128" s="56">
        <f t="shared" si="24"/>
        <v>50</v>
      </c>
      <c r="R128" s="56"/>
      <c r="S128" s="56"/>
      <c r="T128" s="56">
        <v>50</v>
      </c>
      <c r="U128" s="56"/>
      <c r="V128" s="56"/>
      <c r="W128" s="56" t="s">
        <v>142</v>
      </c>
      <c r="X128" s="56" t="s">
        <v>142</v>
      </c>
      <c r="Y128" s="55" t="s">
        <v>1112</v>
      </c>
    </row>
    <row r="129" s="7" customFormat="1" ht="93.75" spans="1:25">
      <c r="A129" s="53" t="s">
        <v>1267</v>
      </c>
      <c r="B129" s="56" t="s">
        <v>1268</v>
      </c>
      <c r="C129" s="60" t="s">
        <v>1269</v>
      </c>
      <c r="D129" s="54" t="s">
        <v>89</v>
      </c>
      <c r="E129" s="55" t="s">
        <v>1270</v>
      </c>
      <c r="F129" s="54">
        <v>1</v>
      </c>
      <c r="G129" s="54" t="s">
        <v>189</v>
      </c>
      <c r="H129" s="54" t="s">
        <v>590</v>
      </c>
      <c r="I129" s="54" t="s">
        <v>93</v>
      </c>
      <c r="J129" s="54" t="s">
        <v>94</v>
      </c>
      <c r="K129" s="54" t="s">
        <v>94</v>
      </c>
      <c r="L129" s="54">
        <v>16</v>
      </c>
      <c r="M129" s="56">
        <v>36</v>
      </c>
      <c r="N129" s="56">
        <v>25</v>
      </c>
      <c r="O129" s="56">
        <v>56</v>
      </c>
      <c r="P129" s="56">
        <f t="shared" si="23"/>
        <v>50</v>
      </c>
      <c r="Q129" s="56">
        <f t="shared" si="24"/>
        <v>50</v>
      </c>
      <c r="R129" s="56"/>
      <c r="S129" s="56"/>
      <c r="T129" s="56">
        <v>50</v>
      </c>
      <c r="U129" s="56"/>
      <c r="V129" s="56"/>
      <c r="W129" s="56" t="s">
        <v>142</v>
      </c>
      <c r="X129" s="56" t="s">
        <v>142</v>
      </c>
      <c r="Y129" s="55" t="s">
        <v>1112</v>
      </c>
    </row>
    <row r="130" s="7" customFormat="1" ht="112.5" spans="1:25">
      <c r="A130" s="53" t="s">
        <v>1271</v>
      </c>
      <c r="B130" s="56" t="s">
        <v>587</v>
      </c>
      <c r="C130" s="60" t="s">
        <v>588</v>
      </c>
      <c r="D130" s="54" t="s">
        <v>89</v>
      </c>
      <c r="E130" s="55" t="s">
        <v>589</v>
      </c>
      <c r="F130" s="54">
        <v>1</v>
      </c>
      <c r="G130" s="54" t="s">
        <v>189</v>
      </c>
      <c r="H130" s="54" t="s">
        <v>590</v>
      </c>
      <c r="I130" s="54" t="s">
        <v>93</v>
      </c>
      <c r="J130" s="54" t="s">
        <v>94</v>
      </c>
      <c r="K130" s="54" t="s">
        <v>94</v>
      </c>
      <c r="L130" s="54">
        <v>15</v>
      </c>
      <c r="M130" s="56">
        <v>32</v>
      </c>
      <c r="N130" s="56">
        <v>30</v>
      </c>
      <c r="O130" s="56">
        <v>62</v>
      </c>
      <c r="P130" s="56">
        <f t="shared" si="23"/>
        <v>52</v>
      </c>
      <c r="Q130" s="56">
        <f t="shared" si="24"/>
        <v>0</v>
      </c>
      <c r="R130" s="56"/>
      <c r="S130" s="56"/>
      <c r="T130" s="56"/>
      <c r="U130" s="56"/>
      <c r="V130" s="56">
        <v>52</v>
      </c>
      <c r="W130" s="56" t="s">
        <v>142</v>
      </c>
      <c r="X130" s="56" t="s">
        <v>142</v>
      </c>
      <c r="Y130" s="55" t="s">
        <v>1112</v>
      </c>
    </row>
    <row r="131" s="7" customFormat="1" ht="93.75" spans="1:25">
      <c r="A131" s="53" t="s">
        <v>1272</v>
      </c>
      <c r="B131" s="56" t="s">
        <v>1273</v>
      </c>
      <c r="C131" s="60" t="s">
        <v>1274</v>
      </c>
      <c r="D131" s="54" t="s">
        <v>89</v>
      </c>
      <c r="E131" s="55" t="s">
        <v>1275</v>
      </c>
      <c r="F131" s="54">
        <v>1</v>
      </c>
      <c r="G131" s="54" t="s">
        <v>189</v>
      </c>
      <c r="H131" s="54" t="s">
        <v>1171</v>
      </c>
      <c r="I131" s="54" t="s">
        <v>93</v>
      </c>
      <c r="J131" s="54" t="s">
        <v>94</v>
      </c>
      <c r="K131" s="54" t="s">
        <v>94</v>
      </c>
      <c r="L131" s="54">
        <v>18</v>
      </c>
      <c r="M131" s="56">
        <v>44</v>
      </c>
      <c r="N131" s="56">
        <v>35</v>
      </c>
      <c r="O131" s="56">
        <v>72</v>
      </c>
      <c r="P131" s="56">
        <f t="shared" si="23"/>
        <v>55</v>
      </c>
      <c r="Q131" s="56">
        <f t="shared" si="24"/>
        <v>55</v>
      </c>
      <c r="R131" s="56"/>
      <c r="S131" s="56"/>
      <c r="T131" s="56">
        <v>55</v>
      </c>
      <c r="U131" s="56"/>
      <c r="V131" s="56"/>
      <c r="W131" s="56" t="s">
        <v>142</v>
      </c>
      <c r="X131" s="56" t="s">
        <v>142</v>
      </c>
      <c r="Y131" s="55" t="s">
        <v>1112</v>
      </c>
    </row>
    <row r="132" s="7" customFormat="1" ht="93.75" spans="1:25">
      <c r="A132" s="53" t="s">
        <v>1276</v>
      </c>
      <c r="B132" s="56" t="s">
        <v>1277</v>
      </c>
      <c r="C132" s="60" t="s">
        <v>1278</v>
      </c>
      <c r="D132" s="54" t="s">
        <v>89</v>
      </c>
      <c r="E132" s="55" t="s">
        <v>1279</v>
      </c>
      <c r="F132" s="54">
        <v>1</v>
      </c>
      <c r="G132" s="54" t="s">
        <v>155</v>
      </c>
      <c r="H132" s="54" t="s">
        <v>986</v>
      </c>
      <c r="I132" s="54" t="s">
        <v>94</v>
      </c>
      <c r="J132" s="54" t="s">
        <v>94</v>
      </c>
      <c r="K132" s="54" t="s">
        <v>94</v>
      </c>
      <c r="L132" s="54">
        <v>16</v>
      </c>
      <c r="M132" s="56">
        <v>35</v>
      </c>
      <c r="N132" s="56">
        <v>32</v>
      </c>
      <c r="O132" s="56">
        <v>65</v>
      </c>
      <c r="P132" s="56">
        <f t="shared" si="23"/>
        <v>120</v>
      </c>
      <c r="Q132" s="56">
        <f t="shared" si="24"/>
        <v>120</v>
      </c>
      <c r="R132" s="56"/>
      <c r="S132" s="56">
        <v>40</v>
      </c>
      <c r="T132" s="56">
        <v>80</v>
      </c>
      <c r="U132" s="56"/>
      <c r="V132" s="56"/>
      <c r="W132" s="56" t="s">
        <v>142</v>
      </c>
      <c r="X132" s="56" t="s">
        <v>142</v>
      </c>
      <c r="Y132" s="55" t="s">
        <v>1112</v>
      </c>
    </row>
    <row r="133" s="7" customFormat="1" ht="93.75" spans="1:25">
      <c r="A133" s="53" t="s">
        <v>1280</v>
      </c>
      <c r="B133" s="56" t="s">
        <v>1281</v>
      </c>
      <c r="C133" s="60" t="s">
        <v>1282</v>
      </c>
      <c r="D133" s="54" t="s">
        <v>89</v>
      </c>
      <c r="E133" s="55" t="s">
        <v>593</v>
      </c>
      <c r="F133" s="54">
        <v>1</v>
      </c>
      <c r="G133" s="54" t="s">
        <v>148</v>
      </c>
      <c r="H133" s="54" t="s">
        <v>1061</v>
      </c>
      <c r="I133" s="54" t="s">
        <v>94</v>
      </c>
      <c r="J133" s="54" t="s">
        <v>93</v>
      </c>
      <c r="K133" s="54" t="s">
        <v>94</v>
      </c>
      <c r="L133" s="54">
        <v>14</v>
      </c>
      <c r="M133" s="56">
        <v>29</v>
      </c>
      <c r="N133" s="56">
        <v>18</v>
      </c>
      <c r="O133" s="56">
        <v>25</v>
      </c>
      <c r="P133" s="56">
        <f t="shared" si="23"/>
        <v>30</v>
      </c>
      <c r="Q133" s="56">
        <f t="shared" si="24"/>
        <v>30</v>
      </c>
      <c r="R133" s="56"/>
      <c r="S133" s="56"/>
      <c r="T133" s="56">
        <v>30</v>
      </c>
      <c r="U133" s="56"/>
      <c r="V133" s="56"/>
      <c r="W133" s="56" t="s">
        <v>142</v>
      </c>
      <c r="X133" s="56" t="s">
        <v>142</v>
      </c>
      <c r="Y133" s="55" t="s">
        <v>1112</v>
      </c>
    </row>
    <row r="134" s="7" customFormat="1" ht="112.5" spans="1:25">
      <c r="A134" s="53" t="s">
        <v>1283</v>
      </c>
      <c r="B134" s="54" t="s">
        <v>591</v>
      </c>
      <c r="C134" s="55" t="s">
        <v>592</v>
      </c>
      <c r="D134" s="54" t="s">
        <v>89</v>
      </c>
      <c r="E134" s="55" t="s">
        <v>593</v>
      </c>
      <c r="F134" s="54">
        <v>1</v>
      </c>
      <c r="G134" s="54" t="s">
        <v>400</v>
      </c>
      <c r="H134" s="54" t="s">
        <v>594</v>
      </c>
      <c r="I134" s="54" t="s">
        <v>94</v>
      </c>
      <c r="J134" s="54" t="s">
        <v>94</v>
      </c>
      <c r="K134" s="54" t="s">
        <v>94</v>
      </c>
      <c r="L134" s="54">
        <v>14</v>
      </c>
      <c r="M134" s="56">
        <v>29</v>
      </c>
      <c r="N134" s="56">
        <v>18</v>
      </c>
      <c r="O134" s="56">
        <v>25</v>
      </c>
      <c r="P134" s="56">
        <f t="shared" si="23"/>
        <v>60</v>
      </c>
      <c r="Q134" s="56">
        <f t="shared" si="24"/>
        <v>0</v>
      </c>
      <c r="R134" s="56"/>
      <c r="S134" s="56"/>
      <c r="T134" s="56"/>
      <c r="U134" s="56"/>
      <c r="V134" s="56">
        <v>60</v>
      </c>
      <c r="W134" s="56" t="s">
        <v>142</v>
      </c>
      <c r="X134" s="56" t="s">
        <v>142</v>
      </c>
      <c r="Y134" s="55" t="s">
        <v>1112</v>
      </c>
    </row>
    <row r="135" s="7" customFormat="1" ht="168.75" spans="1:25">
      <c r="A135" s="53" t="s">
        <v>1284</v>
      </c>
      <c r="B135" s="53" t="s">
        <v>1285</v>
      </c>
      <c r="C135" s="59" t="s">
        <v>1286</v>
      </c>
      <c r="D135" s="54" t="s">
        <v>89</v>
      </c>
      <c r="E135" s="59" t="s">
        <v>1287</v>
      </c>
      <c r="F135" s="54">
        <v>1</v>
      </c>
      <c r="G135" s="53" t="s">
        <v>201</v>
      </c>
      <c r="H135" s="54" t="s">
        <v>1116</v>
      </c>
      <c r="I135" s="56" t="s">
        <v>93</v>
      </c>
      <c r="J135" s="54" t="s">
        <v>94</v>
      </c>
      <c r="K135" s="54" t="s">
        <v>94</v>
      </c>
      <c r="L135" s="54">
        <v>88</v>
      </c>
      <c r="M135" s="56">
        <v>158</v>
      </c>
      <c r="N135" s="56">
        <v>125</v>
      </c>
      <c r="O135" s="56">
        <v>280</v>
      </c>
      <c r="P135" s="56">
        <f t="shared" si="23"/>
        <v>261.1</v>
      </c>
      <c r="Q135" s="56">
        <f t="shared" si="24"/>
        <v>0</v>
      </c>
      <c r="R135" s="105"/>
      <c r="S135" s="56"/>
      <c r="T135" s="56"/>
      <c r="U135" s="56"/>
      <c r="V135" s="56">
        <v>261.1</v>
      </c>
      <c r="W135" s="56" t="s">
        <v>142</v>
      </c>
      <c r="X135" s="56" t="s">
        <v>142</v>
      </c>
      <c r="Y135" s="55" t="s">
        <v>1112</v>
      </c>
    </row>
    <row r="136" s="7" customFormat="1" ht="150" spans="1:25">
      <c r="A136" s="53" t="s">
        <v>1288</v>
      </c>
      <c r="B136" s="53" t="s">
        <v>1289</v>
      </c>
      <c r="C136" s="59" t="s">
        <v>1290</v>
      </c>
      <c r="D136" s="54" t="s">
        <v>89</v>
      </c>
      <c r="E136" s="59" t="s">
        <v>1291</v>
      </c>
      <c r="F136" s="54">
        <v>1</v>
      </c>
      <c r="G136" s="53" t="s">
        <v>166</v>
      </c>
      <c r="H136" s="54" t="s">
        <v>335</v>
      </c>
      <c r="I136" s="54" t="s">
        <v>94</v>
      </c>
      <c r="J136" s="54" t="s">
        <v>94</v>
      </c>
      <c r="K136" s="54" t="s">
        <v>94</v>
      </c>
      <c r="L136" s="54">
        <v>18</v>
      </c>
      <c r="M136" s="56">
        <v>30</v>
      </c>
      <c r="N136" s="56">
        <v>25</v>
      </c>
      <c r="O136" s="56">
        <v>56</v>
      </c>
      <c r="P136" s="56">
        <f t="shared" si="23"/>
        <v>24.85</v>
      </c>
      <c r="Q136" s="56">
        <f t="shared" si="24"/>
        <v>0</v>
      </c>
      <c r="R136" s="105"/>
      <c r="S136" s="56"/>
      <c r="T136" s="56"/>
      <c r="U136" s="56"/>
      <c r="V136" s="56">
        <v>24.85</v>
      </c>
      <c r="W136" s="56" t="s">
        <v>142</v>
      </c>
      <c r="X136" s="56" t="s">
        <v>142</v>
      </c>
      <c r="Y136" s="55" t="s">
        <v>1112</v>
      </c>
    </row>
    <row r="137" s="4" customFormat="1" ht="18.75" spans="1:25">
      <c r="A137" s="48" t="s">
        <v>195</v>
      </c>
      <c r="B137" s="49"/>
      <c r="C137" s="50"/>
      <c r="D137" s="51"/>
      <c r="E137" s="51"/>
      <c r="F137" s="52"/>
      <c r="G137" s="51"/>
      <c r="H137" s="51"/>
      <c r="I137" s="51"/>
      <c r="J137" s="51"/>
      <c r="K137" s="51"/>
      <c r="L137" s="51"/>
      <c r="M137" s="51"/>
      <c r="N137" s="51"/>
      <c r="O137" s="74"/>
      <c r="P137" s="75">
        <f t="shared" si="23"/>
        <v>0</v>
      </c>
      <c r="Q137" s="75">
        <f>SUM(R137:U137)</f>
        <v>0</v>
      </c>
      <c r="R137" s="74"/>
      <c r="S137" s="74"/>
      <c r="T137" s="74"/>
      <c r="U137" s="74"/>
      <c r="V137" s="74"/>
      <c r="W137" s="74"/>
      <c r="X137" s="74"/>
      <c r="Y137" s="74"/>
    </row>
    <row r="138" s="4" customFormat="1" ht="18.75" spans="1:25">
      <c r="A138" s="48" t="s">
        <v>196</v>
      </c>
      <c r="B138" s="49"/>
      <c r="C138" s="50"/>
      <c r="D138" s="51"/>
      <c r="E138" s="51"/>
      <c r="F138" s="52"/>
      <c r="G138" s="51"/>
      <c r="H138" s="51"/>
      <c r="I138" s="51"/>
      <c r="J138" s="51"/>
      <c r="K138" s="51"/>
      <c r="L138" s="51"/>
      <c r="M138" s="51"/>
      <c r="N138" s="51"/>
      <c r="O138" s="74"/>
      <c r="P138" s="75">
        <f t="shared" si="23"/>
        <v>0</v>
      </c>
      <c r="Q138" s="75">
        <f>SUM(R138:U138)</f>
        <v>0</v>
      </c>
      <c r="R138" s="74"/>
      <c r="S138" s="74"/>
      <c r="T138" s="74"/>
      <c r="U138" s="74"/>
      <c r="V138" s="74"/>
      <c r="W138" s="74"/>
      <c r="X138" s="74"/>
      <c r="Y138" s="74"/>
    </row>
    <row r="139" s="4" customFormat="1" ht="18.75" spans="1:25">
      <c r="A139" s="48" t="s">
        <v>197</v>
      </c>
      <c r="B139" s="49"/>
      <c r="C139" s="50"/>
      <c r="D139" s="51"/>
      <c r="E139" s="51"/>
      <c r="F139" s="52"/>
      <c r="G139" s="51"/>
      <c r="H139" s="51"/>
      <c r="I139" s="51"/>
      <c r="J139" s="51"/>
      <c r="K139" s="51"/>
      <c r="L139" s="51"/>
      <c r="M139" s="51"/>
      <c r="N139" s="51"/>
      <c r="O139" s="74"/>
      <c r="P139" s="75">
        <f t="shared" si="23"/>
        <v>0</v>
      </c>
      <c r="Q139" s="75">
        <f>SUM(R139:U139)</f>
        <v>0</v>
      </c>
      <c r="R139" s="74"/>
      <c r="S139" s="74"/>
      <c r="T139" s="74"/>
      <c r="U139" s="74"/>
      <c r="V139" s="74"/>
      <c r="W139" s="74"/>
      <c r="X139" s="74"/>
      <c r="Y139" s="74"/>
    </row>
    <row r="140" s="2" customFormat="1" ht="37.5" spans="1:25">
      <c r="A140" s="44" t="s">
        <v>204</v>
      </c>
      <c r="B140" s="64"/>
      <c r="C140" s="65"/>
      <c r="D140" s="66"/>
      <c r="E140" s="66"/>
      <c r="F140" s="45">
        <f>F141+F143+F144+F146</f>
        <v>2</v>
      </c>
      <c r="G140" s="45"/>
      <c r="H140" s="45"/>
      <c r="I140" s="45"/>
      <c r="J140" s="45"/>
      <c r="K140" s="45"/>
      <c r="L140" s="45"/>
      <c r="M140" s="45"/>
      <c r="N140" s="45"/>
      <c r="O140" s="45"/>
      <c r="P140" s="45">
        <f t="shared" ref="P140:V140" si="25">P141+P143+P144+P146</f>
        <v>530</v>
      </c>
      <c r="Q140" s="45">
        <f t="shared" si="25"/>
        <v>530</v>
      </c>
      <c r="R140" s="45">
        <f t="shared" si="25"/>
        <v>360</v>
      </c>
      <c r="S140" s="45">
        <f t="shared" si="25"/>
        <v>0</v>
      </c>
      <c r="T140" s="45">
        <f t="shared" si="25"/>
        <v>170</v>
      </c>
      <c r="U140" s="45">
        <f t="shared" si="25"/>
        <v>0</v>
      </c>
      <c r="V140" s="45">
        <f t="shared" si="25"/>
        <v>0</v>
      </c>
      <c r="W140" s="87"/>
      <c r="X140" s="87"/>
      <c r="Y140" s="87"/>
    </row>
    <row r="141" s="4" customFormat="1" ht="18.75" spans="1:25">
      <c r="A141" s="48" t="s">
        <v>205</v>
      </c>
      <c r="B141" s="49"/>
      <c r="C141" s="50"/>
      <c r="D141" s="51"/>
      <c r="E141" s="51"/>
      <c r="F141" s="52">
        <f>F142</f>
        <v>1</v>
      </c>
      <c r="G141" s="52"/>
      <c r="H141" s="52"/>
      <c r="I141" s="52"/>
      <c r="J141" s="52"/>
      <c r="K141" s="52"/>
      <c r="L141" s="52"/>
      <c r="M141" s="52"/>
      <c r="N141" s="52"/>
      <c r="O141" s="52"/>
      <c r="P141" s="52">
        <f t="shared" ref="P141:V141" si="26">P142</f>
        <v>350</v>
      </c>
      <c r="Q141" s="52">
        <f t="shared" si="26"/>
        <v>350</v>
      </c>
      <c r="R141" s="52">
        <f t="shared" si="26"/>
        <v>180</v>
      </c>
      <c r="S141" s="52">
        <f t="shared" si="26"/>
        <v>0</v>
      </c>
      <c r="T141" s="52">
        <f t="shared" si="26"/>
        <v>170</v>
      </c>
      <c r="U141" s="52">
        <f t="shared" si="26"/>
        <v>0</v>
      </c>
      <c r="V141" s="52">
        <f t="shared" si="26"/>
        <v>0</v>
      </c>
      <c r="W141" s="74"/>
      <c r="X141" s="74"/>
      <c r="Y141" s="74"/>
    </row>
    <row r="142" s="7" customFormat="1" ht="93.75" spans="1:25">
      <c r="A142" s="53" t="s">
        <v>1292</v>
      </c>
      <c r="B142" s="56" t="s">
        <v>1293</v>
      </c>
      <c r="C142" s="55" t="s">
        <v>1294</v>
      </c>
      <c r="D142" s="54" t="s">
        <v>89</v>
      </c>
      <c r="E142" s="55" t="s">
        <v>1295</v>
      </c>
      <c r="F142" s="54">
        <v>1</v>
      </c>
      <c r="G142" s="54" t="s">
        <v>1296</v>
      </c>
      <c r="H142" s="54" t="s">
        <v>1296</v>
      </c>
      <c r="I142" s="54" t="s">
        <v>94</v>
      </c>
      <c r="J142" s="54" t="s">
        <v>94</v>
      </c>
      <c r="K142" s="54" t="s">
        <v>94</v>
      </c>
      <c r="L142" s="54">
        <v>1200</v>
      </c>
      <c r="M142" s="56">
        <v>3000</v>
      </c>
      <c r="N142" s="56">
        <v>1200</v>
      </c>
      <c r="O142" s="56">
        <v>3000</v>
      </c>
      <c r="P142" s="56">
        <f>Q142+V142</f>
        <v>350</v>
      </c>
      <c r="Q142" s="56">
        <f>SUBTOTAL(9,R142:U142)</f>
        <v>350</v>
      </c>
      <c r="R142" s="86">
        <v>180</v>
      </c>
      <c r="S142" s="86"/>
      <c r="T142" s="86">
        <v>170</v>
      </c>
      <c r="U142" s="86"/>
      <c r="V142" s="86"/>
      <c r="W142" s="54" t="s">
        <v>1297</v>
      </c>
      <c r="X142" s="54" t="s">
        <v>1297</v>
      </c>
      <c r="Y142" s="55" t="s">
        <v>1298</v>
      </c>
    </row>
    <row r="143" s="4" customFormat="1" ht="37.5" spans="1:25">
      <c r="A143" s="48" t="s">
        <v>206</v>
      </c>
      <c r="B143" s="49"/>
      <c r="C143" s="50"/>
      <c r="D143" s="51"/>
      <c r="E143" s="51"/>
      <c r="F143" s="52"/>
      <c r="G143" s="51"/>
      <c r="H143" s="51"/>
      <c r="I143" s="51"/>
      <c r="J143" s="51"/>
      <c r="K143" s="51"/>
      <c r="L143" s="51"/>
      <c r="M143" s="51"/>
      <c r="N143" s="51"/>
      <c r="O143" s="74"/>
      <c r="P143" s="75">
        <f>Q143+V143</f>
        <v>0</v>
      </c>
      <c r="Q143" s="75">
        <f>SUM(R143:U143)</f>
        <v>0</v>
      </c>
      <c r="R143" s="74"/>
      <c r="S143" s="74"/>
      <c r="T143" s="74"/>
      <c r="U143" s="74"/>
      <c r="V143" s="74"/>
      <c r="W143" s="74"/>
      <c r="X143" s="74"/>
      <c r="Y143" s="74"/>
    </row>
    <row r="144" s="10" customFormat="1" ht="37.5" spans="1:25">
      <c r="A144" s="48" t="s">
        <v>207</v>
      </c>
      <c r="B144" s="49"/>
      <c r="C144" s="93"/>
      <c r="D144" s="94"/>
      <c r="E144" s="94"/>
      <c r="F144" s="52">
        <f>SUM(F145)</f>
        <v>1</v>
      </c>
      <c r="G144" s="52"/>
      <c r="H144" s="52"/>
      <c r="I144" s="52"/>
      <c r="J144" s="52"/>
      <c r="K144" s="52"/>
      <c r="L144" s="52"/>
      <c r="M144" s="52"/>
      <c r="N144" s="52"/>
      <c r="O144" s="52"/>
      <c r="P144" s="52">
        <f t="shared" ref="P144:V144" si="27">SUM(P145)</f>
        <v>180</v>
      </c>
      <c r="Q144" s="52">
        <f t="shared" si="27"/>
        <v>180</v>
      </c>
      <c r="R144" s="52">
        <f t="shared" si="27"/>
        <v>180</v>
      </c>
      <c r="S144" s="52">
        <f t="shared" si="27"/>
        <v>0</v>
      </c>
      <c r="T144" s="52">
        <f t="shared" si="27"/>
        <v>0</v>
      </c>
      <c r="U144" s="52">
        <f t="shared" si="27"/>
        <v>0</v>
      </c>
      <c r="V144" s="52">
        <f t="shared" si="27"/>
        <v>0</v>
      </c>
      <c r="W144" s="103"/>
      <c r="X144" s="103"/>
      <c r="Y144" s="103"/>
    </row>
    <row r="145" s="8" customFormat="1" ht="93.75" spans="1:25">
      <c r="A145" s="53" t="s">
        <v>1299</v>
      </c>
      <c r="B145" s="54" t="s">
        <v>595</v>
      </c>
      <c r="C145" s="60" t="s">
        <v>596</v>
      </c>
      <c r="D145" s="54" t="s">
        <v>89</v>
      </c>
      <c r="E145" s="55" t="s">
        <v>597</v>
      </c>
      <c r="F145" s="54">
        <v>1</v>
      </c>
      <c r="G145" s="54" t="s">
        <v>598</v>
      </c>
      <c r="H145" s="54" t="s">
        <v>599</v>
      </c>
      <c r="I145" s="54" t="s">
        <v>94</v>
      </c>
      <c r="J145" s="54" t="s">
        <v>94</v>
      </c>
      <c r="K145" s="54" t="s">
        <v>94</v>
      </c>
      <c r="L145" s="54">
        <v>850</v>
      </c>
      <c r="M145" s="54">
        <v>2500</v>
      </c>
      <c r="N145" s="54">
        <v>850</v>
      </c>
      <c r="O145" s="54">
        <v>2500</v>
      </c>
      <c r="P145" s="56">
        <f>Q145+V145</f>
        <v>180</v>
      </c>
      <c r="Q145" s="56">
        <f>SUBTOTAL(9,R145:U145)</f>
        <v>180</v>
      </c>
      <c r="R145" s="86">
        <v>180</v>
      </c>
      <c r="S145" s="86"/>
      <c r="T145" s="86"/>
      <c r="U145" s="86"/>
      <c r="V145" s="86"/>
      <c r="W145" s="54" t="s">
        <v>598</v>
      </c>
      <c r="X145" s="54" t="s">
        <v>121</v>
      </c>
      <c r="Y145" s="55" t="s">
        <v>600</v>
      </c>
    </row>
    <row r="146" s="10" customFormat="1" ht="18.75" spans="1:25">
      <c r="A146" s="48" t="s">
        <v>208</v>
      </c>
      <c r="B146" s="49"/>
      <c r="C146" s="93"/>
      <c r="D146" s="94"/>
      <c r="E146" s="94"/>
      <c r="F146" s="52"/>
      <c r="G146" s="94"/>
      <c r="H146" s="94"/>
      <c r="I146" s="94"/>
      <c r="J146" s="94"/>
      <c r="K146" s="94"/>
      <c r="L146" s="94"/>
      <c r="M146" s="94"/>
      <c r="N146" s="94"/>
      <c r="O146" s="103"/>
      <c r="P146" s="75">
        <f>Q146+V146</f>
        <v>0</v>
      </c>
      <c r="Q146" s="75">
        <f>SUM(R146:U146)</f>
        <v>0</v>
      </c>
      <c r="R146" s="103"/>
      <c r="S146" s="103"/>
      <c r="T146" s="103"/>
      <c r="U146" s="103"/>
      <c r="V146" s="103"/>
      <c r="W146" s="103"/>
      <c r="X146" s="103"/>
      <c r="Y146" s="103"/>
    </row>
    <row r="147" s="2" customFormat="1" ht="18.75" spans="1:25">
      <c r="A147" s="44" t="s">
        <v>209</v>
      </c>
      <c r="B147" s="64"/>
      <c r="C147" s="65"/>
      <c r="D147" s="66"/>
      <c r="E147" s="66"/>
      <c r="F147" s="45">
        <f>F148+F150+F152+F153+F154</f>
        <v>2</v>
      </c>
      <c r="G147" s="45"/>
      <c r="H147" s="45"/>
      <c r="I147" s="45"/>
      <c r="J147" s="45"/>
      <c r="K147" s="45"/>
      <c r="L147" s="45"/>
      <c r="M147" s="45"/>
      <c r="N147" s="45"/>
      <c r="O147" s="45"/>
      <c r="P147" s="45">
        <f t="shared" ref="P147:V147" si="28">P148+P150+P152+P153+P154</f>
        <v>450</v>
      </c>
      <c r="Q147" s="45">
        <f t="shared" si="28"/>
        <v>450</v>
      </c>
      <c r="R147" s="45">
        <f t="shared" si="28"/>
        <v>0</v>
      </c>
      <c r="S147" s="45">
        <f t="shared" si="28"/>
        <v>0</v>
      </c>
      <c r="T147" s="45">
        <f t="shared" si="28"/>
        <v>250</v>
      </c>
      <c r="U147" s="45">
        <f t="shared" si="28"/>
        <v>200</v>
      </c>
      <c r="V147" s="45">
        <f t="shared" si="28"/>
        <v>0</v>
      </c>
      <c r="W147" s="87"/>
      <c r="X147" s="87"/>
      <c r="Y147" s="87"/>
    </row>
    <row r="148" s="4" customFormat="1" ht="18.75" spans="1:25">
      <c r="A148" s="95" t="s">
        <v>210</v>
      </c>
      <c r="B148" s="96"/>
      <c r="C148" s="50"/>
      <c r="D148" s="51"/>
      <c r="E148" s="51"/>
      <c r="F148" s="52">
        <f>F149</f>
        <v>1</v>
      </c>
      <c r="G148" s="52"/>
      <c r="H148" s="52"/>
      <c r="I148" s="52"/>
      <c r="J148" s="52"/>
      <c r="K148" s="52"/>
      <c r="L148" s="52"/>
      <c r="M148" s="52"/>
      <c r="N148" s="52"/>
      <c r="O148" s="52"/>
      <c r="P148" s="52">
        <f t="shared" ref="P148:V148" si="29">P149</f>
        <v>225</v>
      </c>
      <c r="Q148" s="52">
        <f t="shared" si="29"/>
        <v>225</v>
      </c>
      <c r="R148" s="52">
        <f t="shared" si="29"/>
        <v>0</v>
      </c>
      <c r="S148" s="52">
        <f t="shared" si="29"/>
        <v>0</v>
      </c>
      <c r="T148" s="52">
        <f t="shared" si="29"/>
        <v>125</v>
      </c>
      <c r="U148" s="52">
        <f t="shared" si="29"/>
        <v>100</v>
      </c>
      <c r="V148" s="52">
        <f t="shared" si="29"/>
        <v>0</v>
      </c>
      <c r="W148" s="74"/>
      <c r="X148" s="74"/>
      <c r="Y148" s="74"/>
    </row>
    <row r="149" s="7" customFormat="1" ht="131.25" spans="1:25">
      <c r="A149" s="53" t="s">
        <v>1300</v>
      </c>
      <c r="B149" s="56" t="s">
        <v>1301</v>
      </c>
      <c r="C149" s="60" t="s">
        <v>1302</v>
      </c>
      <c r="D149" s="56" t="s">
        <v>89</v>
      </c>
      <c r="E149" s="60" t="s">
        <v>1303</v>
      </c>
      <c r="F149" s="56">
        <v>1</v>
      </c>
      <c r="G149" s="56" t="s">
        <v>598</v>
      </c>
      <c r="H149" s="56" t="s">
        <v>598</v>
      </c>
      <c r="I149" s="54" t="s">
        <v>94</v>
      </c>
      <c r="J149" s="54" t="s">
        <v>94</v>
      </c>
      <c r="K149" s="54" t="s">
        <v>94</v>
      </c>
      <c r="L149" s="56">
        <v>200</v>
      </c>
      <c r="M149" s="56">
        <v>465</v>
      </c>
      <c r="N149" s="56">
        <v>200</v>
      </c>
      <c r="O149" s="56">
        <v>465</v>
      </c>
      <c r="P149" s="56">
        <f>Q149+V149</f>
        <v>225</v>
      </c>
      <c r="Q149" s="56">
        <f>SUBTOTAL(9,R149:U149)</f>
        <v>225</v>
      </c>
      <c r="R149" s="86"/>
      <c r="S149" s="86"/>
      <c r="T149" s="86">
        <v>125</v>
      </c>
      <c r="U149" s="86">
        <v>100</v>
      </c>
      <c r="V149" s="86"/>
      <c r="W149" s="56" t="s">
        <v>920</v>
      </c>
      <c r="X149" s="56" t="s">
        <v>121</v>
      </c>
      <c r="Y149" s="55" t="s">
        <v>600</v>
      </c>
    </row>
    <row r="150" s="4" customFormat="1" ht="18.75" spans="1:25">
      <c r="A150" s="95" t="s">
        <v>211</v>
      </c>
      <c r="B150" s="96"/>
      <c r="C150" s="50"/>
      <c r="D150" s="51"/>
      <c r="E150" s="51"/>
      <c r="F150" s="52">
        <f>F151</f>
        <v>1</v>
      </c>
      <c r="G150" s="52"/>
      <c r="H150" s="52"/>
      <c r="I150" s="52"/>
      <c r="J150" s="52"/>
      <c r="K150" s="52"/>
      <c r="L150" s="52"/>
      <c r="M150" s="52"/>
      <c r="N150" s="52"/>
      <c r="O150" s="52"/>
      <c r="P150" s="52">
        <f t="shared" ref="P150:V150" si="30">P151</f>
        <v>225</v>
      </c>
      <c r="Q150" s="52">
        <f t="shared" si="30"/>
        <v>225</v>
      </c>
      <c r="R150" s="52">
        <f t="shared" si="30"/>
        <v>0</v>
      </c>
      <c r="S150" s="52">
        <f t="shared" si="30"/>
        <v>0</v>
      </c>
      <c r="T150" s="52">
        <f t="shared" si="30"/>
        <v>125</v>
      </c>
      <c r="U150" s="52">
        <f t="shared" si="30"/>
        <v>100</v>
      </c>
      <c r="V150" s="52">
        <f t="shared" si="30"/>
        <v>0</v>
      </c>
      <c r="W150" s="74"/>
      <c r="X150" s="74"/>
      <c r="Y150" s="74"/>
    </row>
    <row r="151" s="7" customFormat="1" ht="131.25" spans="1:25">
      <c r="A151" s="53" t="s">
        <v>1304</v>
      </c>
      <c r="B151" s="56" t="s">
        <v>1305</v>
      </c>
      <c r="C151" s="60" t="s">
        <v>1306</v>
      </c>
      <c r="D151" s="56" t="s">
        <v>89</v>
      </c>
      <c r="E151" s="60" t="s">
        <v>1307</v>
      </c>
      <c r="F151" s="56">
        <v>1</v>
      </c>
      <c r="G151" s="56" t="s">
        <v>598</v>
      </c>
      <c r="H151" s="56" t="s">
        <v>598</v>
      </c>
      <c r="I151" s="54" t="s">
        <v>94</v>
      </c>
      <c r="J151" s="54" t="s">
        <v>94</v>
      </c>
      <c r="K151" s="54" t="s">
        <v>94</v>
      </c>
      <c r="L151" s="56">
        <v>200</v>
      </c>
      <c r="M151" s="56">
        <v>465</v>
      </c>
      <c r="N151" s="56">
        <v>200</v>
      </c>
      <c r="O151" s="56">
        <v>465</v>
      </c>
      <c r="P151" s="56">
        <f>Q151+V151</f>
        <v>225</v>
      </c>
      <c r="Q151" s="56">
        <f>SUBTOTAL(9,R151:U151)</f>
        <v>225</v>
      </c>
      <c r="R151" s="86"/>
      <c r="S151" s="86"/>
      <c r="T151" s="86">
        <v>125</v>
      </c>
      <c r="U151" s="86">
        <v>100</v>
      </c>
      <c r="V151" s="86"/>
      <c r="W151" s="56" t="s">
        <v>920</v>
      </c>
      <c r="X151" s="56" t="s">
        <v>121</v>
      </c>
      <c r="Y151" s="55" t="s">
        <v>600</v>
      </c>
    </row>
    <row r="152" s="4" customFormat="1" ht="18.75" spans="1:25">
      <c r="A152" s="95" t="s">
        <v>212</v>
      </c>
      <c r="B152" s="96"/>
      <c r="C152" s="50"/>
      <c r="D152" s="51"/>
      <c r="E152" s="51"/>
      <c r="F152" s="52"/>
      <c r="G152" s="51"/>
      <c r="H152" s="51"/>
      <c r="I152" s="51"/>
      <c r="J152" s="51"/>
      <c r="K152" s="51"/>
      <c r="L152" s="51"/>
      <c r="M152" s="51"/>
      <c r="N152" s="51"/>
      <c r="O152" s="74"/>
      <c r="P152" s="75">
        <f>Q152+V152</f>
        <v>0</v>
      </c>
      <c r="Q152" s="75">
        <f>SUM(R152:U152)</f>
        <v>0</v>
      </c>
      <c r="R152" s="74"/>
      <c r="S152" s="74"/>
      <c r="T152" s="74"/>
      <c r="U152" s="74"/>
      <c r="V152" s="74"/>
      <c r="W152" s="74"/>
      <c r="X152" s="74"/>
      <c r="Y152" s="74"/>
    </row>
    <row r="153" s="4" customFormat="1" ht="37.5" spans="1:25">
      <c r="A153" s="95" t="s">
        <v>213</v>
      </c>
      <c r="B153" s="96"/>
      <c r="C153" s="50"/>
      <c r="D153" s="51"/>
      <c r="E153" s="51"/>
      <c r="F153" s="52"/>
      <c r="G153" s="51"/>
      <c r="H153" s="51"/>
      <c r="I153" s="51"/>
      <c r="J153" s="51"/>
      <c r="K153" s="51"/>
      <c r="L153" s="51"/>
      <c r="M153" s="51"/>
      <c r="N153" s="51"/>
      <c r="O153" s="74"/>
      <c r="P153" s="75">
        <f>Q153+V153</f>
        <v>0</v>
      </c>
      <c r="Q153" s="75">
        <f>SUM(R153:U153)</f>
        <v>0</v>
      </c>
      <c r="R153" s="74"/>
      <c r="S153" s="74"/>
      <c r="T153" s="74"/>
      <c r="U153" s="74"/>
      <c r="V153" s="74"/>
      <c r="W153" s="74"/>
      <c r="X153" s="74"/>
      <c r="Y153" s="74"/>
    </row>
    <row r="154" s="4" customFormat="1" ht="37.5" spans="1:25">
      <c r="A154" s="95" t="s">
        <v>214</v>
      </c>
      <c r="B154" s="96"/>
      <c r="C154" s="50"/>
      <c r="D154" s="51"/>
      <c r="E154" s="51"/>
      <c r="F154" s="52"/>
      <c r="G154" s="51"/>
      <c r="H154" s="51"/>
      <c r="I154" s="51"/>
      <c r="J154" s="51"/>
      <c r="K154" s="51"/>
      <c r="L154" s="51"/>
      <c r="M154" s="51"/>
      <c r="N154" s="51"/>
      <c r="O154" s="74"/>
      <c r="P154" s="75">
        <f>Q154+V154</f>
        <v>0</v>
      </c>
      <c r="Q154" s="75">
        <f>SUM(R154:U154)</f>
        <v>0</v>
      </c>
      <c r="R154" s="74"/>
      <c r="S154" s="74"/>
      <c r="T154" s="74"/>
      <c r="U154" s="74"/>
      <c r="V154" s="74"/>
      <c r="W154" s="74"/>
      <c r="X154" s="74"/>
      <c r="Y154" s="74"/>
    </row>
    <row r="155" s="2" customFormat="1" ht="37.5" spans="1:25">
      <c r="A155" s="44" t="s">
        <v>215</v>
      </c>
      <c r="B155" s="64"/>
      <c r="C155" s="65"/>
      <c r="D155" s="66"/>
      <c r="E155" s="66"/>
      <c r="F155" s="45">
        <f>F156</f>
        <v>11</v>
      </c>
      <c r="G155" s="45"/>
      <c r="H155" s="45"/>
      <c r="I155" s="45"/>
      <c r="J155" s="45"/>
      <c r="K155" s="45"/>
      <c r="L155" s="45"/>
      <c r="M155" s="45"/>
      <c r="N155" s="45"/>
      <c r="O155" s="45"/>
      <c r="P155" s="45">
        <f t="shared" ref="P155:V155" si="31">P156</f>
        <v>2894</v>
      </c>
      <c r="Q155" s="45">
        <f t="shared" si="31"/>
        <v>2894</v>
      </c>
      <c r="R155" s="45">
        <f t="shared" si="31"/>
        <v>452</v>
      </c>
      <c r="S155" s="45">
        <f t="shared" si="31"/>
        <v>1238</v>
      </c>
      <c r="T155" s="45">
        <f t="shared" si="31"/>
        <v>1204</v>
      </c>
      <c r="U155" s="45">
        <f t="shared" si="31"/>
        <v>0</v>
      </c>
      <c r="V155" s="45">
        <f t="shared" si="31"/>
        <v>0</v>
      </c>
      <c r="W155" s="87"/>
      <c r="X155" s="87"/>
      <c r="Y155" s="87"/>
    </row>
    <row r="156" s="4" customFormat="1" ht="37.5" spans="1:25">
      <c r="A156" s="95" t="s">
        <v>216</v>
      </c>
      <c r="B156" s="96"/>
      <c r="C156" s="50"/>
      <c r="D156" s="51"/>
      <c r="E156" s="51"/>
      <c r="F156" s="52">
        <f>SUM(F157:F167)</f>
        <v>11</v>
      </c>
      <c r="G156" s="52"/>
      <c r="H156" s="52"/>
      <c r="I156" s="52"/>
      <c r="J156" s="52"/>
      <c r="K156" s="52"/>
      <c r="L156" s="52"/>
      <c r="M156" s="52"/>
      <c r="N156" s="52"/>
      <c r="O156" s="52"/>
      <c r="P156" s="52">
        <f t="shared" ref="P156:V156" si="32">SUM(P157:P167)</f>
        <v>2894</v>
      </c>
      <c r="Q156" s="52">
        <f t="shared" si="32"/>
        <v>2894</v>
      </c>
      <c r="R156" s="52">
        <f t="shared" si="32"/>
        <v>452</v>
      </c>
      <c r="S156" s="52">
        <f t="shared" si="32"/>
        <v>1238</v>
      </c>
      <c r="T156" s="52">
        <f t="shared" si="32"/>
        <v>1204</v>
      </c>
      <c r="U156" s="52">
        <f t="shared" si="32"/>
        <v>0</v>
      </c>
      <c r="V156" s="52">
        <f t="shared" si="32"/>
        <v>0</v>
      </c>
      <c r="W156" s="74"/>
      <c r="X156" s="74"/>
      <c r="Y156" s="74"/>
    </row>
    <row r="157" s="7" customFormat="1" ht="112.5" spans="1:25">
      <c r="A157" s="53" t="s">
        <v>1308</v>
      </c>
      <c r="B157" s="53" t="s">
        <v>619</v>
      </c>
      <c r="C157" s="59" t="s">
        <v>620</v>
      </c>
      <c r="D157" s="54" t="s">
        <v>89</v>
      </c>
      <c r="E157" s="55" t="s">
        <v>621</v>
      </c>
      <c r="F157" s="54">
        <v>1</v>
      </c>
      <c r="G157" s="53" t="s">
        <v>114</v>
      </c>
      <c r="H157" s="54" t="s">
        <v>115</v>
      </c>
      <c r="I157" s="54" t="s">
        <v>93</v>
      </c>
      <c r="J157" s="54" t="s">
        <v>94</v>
      </c>
      <c r="K157" s="54" t="s">
        <v>94</v>
      </c>
      <c r="L157" s="54">
        <v>380</v>
      </c>
      <c r="M157" s="56">
        <v>950</v>
      </c>
      <c r="N157" s="56">
        <v>630</v>
      </c>
      <c r="O157" s="56">
        <v>1570</v>
      </c>
      <c r="P157" s="56">
        <f t="shared" ref="P157:P167" si="33">Q157+V157</f>
        <v>700</v>
      </c>
      <c r="Q157" s="56">
        <f t="shared" ref="Q157:Q167" si="34">SUBTOTAL(9,R157:U157)</f>
        <v>700</v>
      </c>
      <c r="R157" s="54">
        <v>242</v>
      </c>
      <c r="S157" s="54">
        <v>458</v>
      </c>
      <c r="T157" s="56"/>
      <c r="U157" s="56"/>
      <c r="V157" s="56"/>
      <c r="W157" s="56" t="s">
        <v>114</v>
      </c>
      <c r="X157" s="56" t="s">
        <v>142</v>
      </c>
      <c r="Y157" s="59" t="s">
        <v>817</v>
      </c>
    </row>
    <row r="158" s="7" customFormat="1" ht="131.25" spans="1:25">
      <c r="A158" s="53" t="s">
        <v>1309</v>
      </c>
      <c r="B158" s="68" t="s">
        <v>1310</v>
      </c>
      <c r="C158" s="61" t="s">
        <v>1311</v>
      </c>
      <c r="D158" s="56" t="s">
        <v>89</v>
      </c>
      <c r="E158" s="60" t="s">
        <v>1312</v>
      </c>
      <c r="F158" s="56">
        <v>1</v>
      </c>
      <c r="G158" s="56" t="s">
        <v>127</v>
      </c>
      <c r="H158" s="53" t="s">
        <v>128</v>
      </c>
      <c r="I158" s="54" t="s">
        <v>94</v>
      </c>
      <c r="J158" s="54" t="s">
        <v>94</v>
      </c>
      <c r="K158" s="54" t="s">
        <v>94</v>
      </c>
      <c r="L158" s="56">
        <v>900</v>
      </c>
      <c r="M158" s="56">
        <v>1700</v>
      </c>
      <c r="N158" s="56">
        <v>1500</v>
      </c>
      <c r="O158" s="56">
        <v>2850</v>
      </c>
      <c r="P158" s="56">
        <f t="shared" si="33"/>
        <v>390</v>
      </c>
      <c r="Q158" s="56">
        <f t="shared" si="34"/>
        <v>390</v>
      </c>
      <c r="R158" s="86"/>
      <c r="S158" s="86">
        <v>390</v>
      </c>
      <c r="T158" s="86"/>
      <c r="U158" s="86"/>
      <c r="V158" s="86"/>
      <c r="W158" s="56" t="s">
        <v>127</v>
      </c>
      <c r="X158" s="56" t="s">
        <v>121</v>
      </c>
      <c r="Y158" s="61" t="s">
        <v>606</v>
      </c>
    </row>
    <row r="159" s="7" customFormat="1" ht="150" spans="1:25">
      <c r="A159" s="53" t="s">
        <v>1313</v>
      </c>
      <c r="B159" s="53" t="s">
        <v>614</v>
      </c>
      <c r="C159" s="59" t="s">
        <v>615</v>
      </c>
      <c r="D159" s="54" t="s">
        <v>89</v>
      </c>
      <c r="E159" s="59" t="s">
        <v>616</v>
      </c>
      <c r="F159" s="54">
        <v>1</v>
      </c>
      <c r="G159" s="54" t="s">
        <v>280</v>
      </c>
      <c r="H159" s="54" t="s">
        <v>617</v>
      </c>
      <c r="I159" s="54" t="s">
        <v>94</v>
      </c>
      <c r="J159" s="54" t="s">
        <v>94</v>
      </c>
      <c r="K159" s="54" t="s">
        <v>94</v>
      </c>
      <c r="L159" s="54">
        <v>76</v>
      </c>
      <c r="M159" s="54">
        <v>172</v>
      </c>
      <c r="N159" s="54">
        <v>578</v>
      </c>
      <c r="O159" s="54">
        <v>1348</v>
      </c>
      <c r="P159" s="56">
        <f t="shared" si="33"/>
        <v>400</v>
      </c>
      <c r="Q159" s="56">
        <f t="shared" si="34"/>
        <v>400</v>
      </c>
      <c r="R159" s="56"/>
      <c r="S159" s="56"/>
      <c r="T159" s="56">
        <v>400</v>
      </c>
      <c r="U159" s="56"/>
      <c r="V159" s="56"/>
      <c r="W159" s="56" t="s">
        <v>142</v>
      </c>
      <c r="X159" s="56" t="s">
        <v>142</v>
      </c>
      <c r="Y159" s="59" t="s">
        <v>618</v>
      </c>
    </row>
    <row r="160" s="7" customFormat="1" ht="168.75" spans="1:25">
      <c r="A160" s="53" t="s">
        <v>1314</v>
      </c>
      <c r="B160" s="53" t="s">
        <v>1315</v>
      </c>
      <c r="C160" s="59" t="s">
        <v>1316</v>
      </c>
      <c r="D160" s="56" t="s">
        <v>89</v>
      </c>
      <c r="E160" s="60" t="s">
        <v>1317</v>
      </c>
      <c r="F160" s="56">
        <v>1</v>
      </c>
      <c r="G160" s="53" t="s">
        <v>140</v>
      </c>
      <c r="H160" s="56" t="s">
        <v>1318</v>
      </c>
      <c r="I160" s="56" t="s">
        <v>93</v>
      </c>
      <c r="J160" s="54" t="s">
        <v>94</v>
      </c>
      <c r="K160" s="54" t="s">
        <v>94</v>
      </c>
      <c r="L160" s="56">
        <v>218</v>
      </c>
      <c r="M160" s="56">
        <v>480</v>
      </c>
      <c r="N160" s="56">
        <v>300</v>
      </c>
      <c r="O160" s="56">
        <v>890</v>
      </c>
      <c r="P160" s="56">
        <f t="shared" si="33"/>
        <v>222</v>
      </c>
      <c r="Q160" s="56">
        <f t="shared" si="34"/>
        <v>222</v>
      </c>
      <c r="R160" s="54">
        <v>210</v>
      </c>
      <c r="S160" s="54"/>
      <c r="T160" s="54">
        <v>12</v>
      </c>
      <c r="U160" s="86"/>
      <c r="V160" s="86"/>
      <c r="W160" s="56" t="s">
        <v>1318</v>
      </c>
      <c r="X160" s="56" t="s">
        <v>121</v>
      </c>
      <c r="Y160" s="59" t="s">
        <v>470</v>
      </c>
    </row>
    <row r="161" s="7" customFormat="1" ht="150" spans="1:25">
      <c r="A161" s="53" t="s">
        <v>1319</v>
      </c>
      <c r="B161" s="54" t="s">
        <v>608</v>
      </c>
      <c r="C161" s="55" t="s">
        <v>609</v>
      </c>
      <c r="D161" s="63" t="s">
        <v>89</v>
      </c>
      <c r="E161" s="55" t="s">
        <v>610</v>
      </c>
      <c r="F161" s="54">
        <v>1</v>
      </c>
      <c r="G161" s="54" t="s">
        <v>140</v>
      </c>
      <c r="H161" s="54" t="s">
        <v>611</v>
      </c>
      <c r="I161" s="54" t="s">
        <v>94</v>
      </c>
      <c r="J161" s="54" t="s">
        <v>94</v>
      </c>
      <c r="K161" s="54" t="s">
        <v>94</v>
      </c>
      <c r="L161" s="54">
        <v>48</v>
      </c>
      <c r="M161" s="54">
        <v>120</v>
      </c>
      <c r="N161" s="54">
        <v>243</v>
      </c>
      <c r="O161" s="54">
        <v>608</v>
      </c>
      <c r="P161" s="56">
        <f t="shared" si="33"/>
        <v>50</v>
      </c>
      <c r="Q161" s="56">
        <f t="shared" si="34"/>
        <v>50</v>
      </c>
      <c r="R161" s="86"/>
      <c r="S161" s="86"/>
      <c r="T161" s="86">
        <v>50</v>
      </c>
      <c r="U161" s="86"/>
      <c r="V161" s="86"/>
      <c r="W161" s="54" t="s">
        <v>612</v>
      </c>
      <c r="X161" s="54" t="s">
        <v>121</v>
      </c>
      <c r="Y161" s="61" t="s">
        <v>606</v>
      </c>
    </row>
    <row r="162" s="7" customFormat="1" ht="131.25" spans="1:25">
      <c r="A162" s="53" t="s">
        <v>1320</v>
      </c>
      <c r="B162" s="54" t="s">
        <v>602</v>
      </c>
      <c r="C162" s="55" t="s">
        <v>603</v>
      </c>
      <c r="D162" s="63" t="s">
        <v>89</v>
      </c>
      <c r="E162" s="55" t="s">
        <v>604</v>
      </c>
      <c r="F162" s="54">
        <v>1</v>
      </c>
      <c r="G162" s="54" t="s">
        <v>109</v>
      </c>
      <c r="H162" s="54" t="s">
        <v>605</v>
      </c>
      <c r="I162" s="54" t="s">
        <v>94</v>
      </c>
      <c r="J162" s="54" t="s">
        <v>94</v>
      </c>
      <c r="K162" s="54" t="s">
        <v>94</v>
      </c>
      <c r="L162" s="54">
        <v>35</v>
      </c>
      <c r="M162" s="54">
        <v>90</v>
      </c>
      <c r="N162" s="54">
        <v>160</v>
      </c>
      <c r="O162" s="54">
        <v>415</v>
      </c>
      <c r="P162" s="56">
        <f t="shared" si="33"/>
        <v>20</v>
      </c>
      <c r="Q162" s="56">
        <f t="shared" si="34"/>
        <v>20</v>
      </c>
      <c r="R162" s="86"/>
      <c r="S162" s="86"/>
      <c r="T162" s="86">
        <v>20</v>
      </c>
      <c r="U162" s="86"/>
      <c r="V162" s="86"/>
      <c r="W162" s="54" t="s">
        <v>109</v>
      </c>
      <c r="X162" s="54" t="s">
        <v>121</v>
      </c>
      <c r="Y162" s="61" t="s">
        <v>606</v>
      </c>
    </row>
    <row r="163" s="7" customFormat="1" ht="112.5" spans="1:25">
      <c r="A163" s="53" t="s">
        <v>1321</v>
      </c>
      <c r="B163" s="53" t="s">
        <v>1322</v>
      </c>
      <c r="C163" s="61" t="s">
        <v>1323</v>
      </c>
      <c r="D163" s="56" t="s">
        <v>89</v>
      </c>
      <c r="E163" s="59" t="s">
        <v>1324</v>
      </c>
      <c r="F163" s="56">
        <v>1</v>
      </c>
      <c r="G163" s="53" t="s">
        <v>109</v>
      </c>
      <c r="H163" s="53" t="s">
        <v>718</v>
      </c>
      <c r="I163" s="54" t="s">
        <v>94</v>
      </c>
      <c r="J163" s="54" t="s">
        <v>94</v>
      </c>
      <c r="K163" s="54" t="s">
        <v>94</v>
      </c>
      <c r="L163" s="56">
        <v>120</v>
      </c>
      <c r="M163" s="56">
        <v>310</v>
      </c>
      <c r="N163" s="56">
        <v>185</v>
      </c>
      <c r="O163" s="56">
        <v>460</v>
      </c>
      <c r="P163" s="56">
        <f t="shared" si="33"/>
        <v>337</v>
      </c>
      <c r="Q163" s="56">
        <f t="shared" si="34"/>
        <v>337</v>
      </c>
      <c r="R163" s="86"/>
      <c r="S163" s="86"/>
      <c r="T163" s="86">
        <v>337</v>
      </c>
      <c r="U163" s="86"/>
      <c r="V163" s="86"/>
      <c r="W163" s="56" t="s">
        <v>121</v>
      </c>
      <c r="X163" s="56" t="s">
        <v>121</v>
      </c>
      <c r="Y163" s="61" t="s">
        <v>606</v>
      </c>
    </row>
    <row r="164" s="7" customFormat="1" ht="93.75" spans="1:25">
      <c r="A164" s="53" t="s">
        <v>1325</v>
      </c>
      <c r="B164" s="53" t="s">
        <v>1326</v>
      </c>
      <c r="C164" s="61" t="s">
        <v>1327</v>
      </c>
      <c r="D164" s="56" t="s">
        <v>89</v>
      </c>
      <c r="E164" s="59" t="s">
        <v>1328</v>
      </c>
      <c r="F164" s="56">
        <v>1</v>
      </c>
      <c r="G164" s="53" t="s">
        <v>114</v>
      </c>
      <c r="H164" s="53" t="s">
        <v>868</v>
      </c>
      <c r="I164" s="54" t="s">
        <v>94</v>
      </c>
      <c r="J164" s="54" t="s">
        <v>94</v>
      </c>
      <c r="K164" s="54" t="s">
        <v>94</v>
      </c>
      <c r="L164" s="56">
        <v>89</v>
      </c>
      <c r="M164" s="56">
        <v>158</v>
      </c>
      <c r="N164" s="56">
        <v>139</v>
      </c>
      <c r="O164" s="56">
        <v>348</v>
      </c>
      <c r="P164" s="56">
        <f t="shared" si="33"/>
        <v>45</v>
      </c>
      <c r="Q164" s="56">
        <f t="shared" si="34"/>
        <v>45</v>
      </c>
      <c r="R164" s="86"/>
      <c r="S164" s="86"/>
      <c r="T164" s="86">
        <v>45</v>
      </c>
      <c r="U164" s="86"/>
      <c r="V164" s="86"/>
      <c r="W164" s="56" t="s">
        <v>1329</v>
      </c>
      <c r="X164" s="56" t="s">
        <v>121</v>
      </c>
      <c r="Y164" s="59" t="s">
        <v>470</v>
      </c>
    </row>
    <row r="165" s="7" customFormat="1" ht="150" spans="1:25">
      <c r="A165" s="53" t="s">
        <v>1330</v>
      </c>
      <c r="B165" s="68" t="s">
        <v>1331</v>
      </c>
      <c r="C165" s="61" t="s">
        <v>1332</v>
      </c>
      <c r="D165" s="56" t="s">
        <v>89</v>
      </c>
      <c r="E165" s="60" t="s">
        <v>1333</v>
      </c>
      <c r="F165" s="56">
        <v>1</v>
      </c>
      <c r="G165" s="56" t="s">
        <v>323</v>
      </c>
      <c r="H165" s="56" t="s">
        <v>672</v>
      </c>
      <c r="I165" s="54" t="s">
        <v>94</v>
      </c>
      <c r="J165" s="54" t="s">
        <v>94</v>
      </c>
      <c r="K165" s="54" t="s">
        <v>94</v>
      </c>
      <c r="L165" s="56">
        <v>900</v>
      </c>
      <c r="M165" s="56">
        <v>2100</v>
      </c>
      <c r="N165" s="56">
        <v>1300</v>
      </c>
      <c r="O165" s="56">
        <v>3300</v>
      </c>
      <c r="P165" s="56">
        <f t="shared" si="33"/>
        <v>390</v>
      </c>
      <c r="Q165" s="56">
        <f t="shared" si="34"/>
        <v>390</v>
      </c>
      <c r="R165" s="86"/>
      <c r="S165" s="86">
        <v>390</v>
      </c>
      <c r="T165" s="86"/>
      <c r="U165" s="86"/>
      <c r="V165" s="86"/>
      <c r="W165" s="56" t="s">
        <v>121</v>
      </c>
      <c r="X165" s="56" t="s">
        <v>121</v>
      </c>
      <c r="Y165" s="61" t="s">
        <v>606</v>
      </c>
    </row>
    <row r="166" s="7" customFormat="1" ht="112.5" spans="1:25">
      <c r="A166" s="53" t="s">
        <v>1334</v>
      </c>
      <c r="B166" s="53" t="s">
        <v>1335</v>
      </c>
      <c r="C166" s="59" t="s">
        <v>1336</v>
      </c>
      <c r="D166" s="67" t="s">
        <v>89</v>
      </c>
      <c r="E166" s="59" t="s">
        <v>1337</v>
      </c>
      <c r="F166" s="56">
        <v>1</v>
      </c>
      <c r="G166" s="53" t="s">
        <v>166</v>
      </c>
      <c r="H166" s="53" t="s">
        <v>1338</v>
      </c>
      <c r="I166" s="54" t="s">
        <v>94</v>
      </c>
      <c r="J166" s="54" t="s">
        <v>94</v>
      </c>
      <c r="K166" s="54" t="s">
        <v>94</v>
      </c>
      <c r="L166" s="56">
        <v>175</v>
      </c>
      <c r="M166" s="56">
        <v>335</v>
      </c>
      <c r="N166" s="56">
        <v>235</v>
      </c>
      <c r="O166" s="56">
        <v>587</v>
      </c>
      <c r="P166" s="56">
        <f t="shared" si="33"/>
        <v>50</v>
      </c>
      <c r="Q166" s="56">
        <f t="shared" si="34"/>
        <v>50</v>
      </c>
      <c r="R166" s="86"/>
      <c r="S166" s="86"/>
      <c r="T166" s="86">
        <v>50</v>
      </c>
      <c r="U166" s="86"/>
      <c r="V166" s="86"/>
      <c r="W166" s="56" t="s">
        <v>121</v>
      </c>
      <c r="X166" s="56" t="s">
        <v>121</v>
      </c>
      <c r="Y166" s="61" t="s">
        <v>470</v>
      </c>
    </row>
    <row r="167" s="7" customFormat="1" ht="112.5" spans="1:25">
      <c r="A167" s="53" t="s">
        <v>1339</v>
      </c>
      <c r="B167" s="68" t="s">
        <v>1340</v>
      </c>
      <c r="C167" s="61" t="s">
        <v>1341</v>
      </c>
      <c r="D167" s="56" t="s">
        <v>89</v>
      </c>
      <c r="E167" s="59" t="s">
        <v>1342</v>
      </c>
      <c r="F167" s="56">
        <v>1</v>
      </c>
      <c r="G167" s="53" t="s">
        <v>400</v>
      </c>
      <c r="H167" s="53" t="s">
        <v>1343</v>
      </c>
      <c r="I167" s="54" t="s">
        <v>94</v>
      </c>
      <c r="J167" s="54" t="s">
        <v>94</v>
      </c>
      <c r="K167" s="54" t="s">
        <v>94</v>
      </c>
      <c r="L167" s="56">
        <v>159</v>
      </c>
      <c r="M167" s="56">
        <v>439</v>
      </c>
      <c r="N167" s="56">
        <v>226</v>
      </c>
      <c r="O167" s="56">
        <v>565</v>
      </c>
      <c r="P167" s="56">
        <f t="shared" si="33"/>
        <v>290</v>
      </c>
      <c r="Q167" s="56">
        <f t="shared" si="34"/>
        <v>290</v>
      </c>
      <c r="R167" s="86"/>
      <c r="S167" s="86"/>
      <c r="T167" s="86">
        <v>290</v>
      </c>
      <c r="U167" s="86"/>
      <c r="V167" s="86"/>
      <c r="W167" s="56" t="s">
        <v>121</v>
      </c>
      <c r="X167" s="56" t="s">
        <v>121</v>
      </c>
      <c r="Y167" s="59" t="s">
        <v>470</v>
      </c>
    </row>
    <row r="168" s="9" customFormat="1" ht="18.75" spans="1:25">
      <c r="A168" s="40" t="s">
        <v>228</v>
      </c>
      <c r="B168" s="41"/>
      <c r="C168" s="97"/>
      <c r="D168" s="98"/>
      <c r="E168" s="98"/>
      <c r="F168" s="41">
        <f>F169+F175+F180+F183+F187</f>
        <v>5</v>
      </c>
      <c r="G168" s="41"/>
      <c r="H168" s="41"/>
      <c r="I168" s="41"/>
      <c r="J168" s="41"/>
      <c r="K168" s="41"/>
      <c r="L168" s="41"/>
      <c r="M168" s="41"/>
      <c r="N168" s="41"/>
      <c r="O168" s="41"/>
      <c r="P168" s="41">
        <f t="shared" ref="P168:V168" si="35">P169+P175+P180+P183+P187</f>
        <v>1941.2</v>
      </c>
      <c r="Q168" s="41">
        <f t="shared" si="35"/>
        <v>1590</v>
      </c>
      <c r="R168" s="41">
        <f t="shared" si="35"/>
        <v>540</v>
      </c>
      <c r="S168" s="41">
        <f t="shared" si="35"/>
        <v>540</v>
      </c>
      <c r="T168" s="41">
        <f t="shared" si="35"/>
        <v>510</v>
      </c>
      <c r="U168" s="41">
        <f t="shared" si="35"/>
        <v>0</v>
      </c>
      <c r="V168" s="41">
        <f t="shared" si="35"/>
        <v>351.2</v>
      </c>
      <c r="W168" s="106"/>
      <c r="X168" s="106"/>
      <c r="Y168" s="106"/>
    </row>
    <row r="169" s="9" customFormat="1" ht="18.75" spans="1:25">
      <c r="A169" s="44" t="s">
        <v>229</v>
      </c>
      <c r="B169" s="45"/>
      <c r="C169" s="90"/>
      <c r="D169" s="91"/>
      <c r="E169" s="91"/>
      <c r="F169" s="45">
        <f>F170+F172</f>
        <v>3</v>
      </c>
      <c r="G169" s="45"/>
      <c r="H169" s="45"/>
      <c r="I169" s="45"/>
      <c r="J169" s="45"/>
      <c r="K169" s="45"/>
      <c r="L169" s="45"/>
      <c r="M169" s="45"/>
      <c r="N169" s="45"/>
      <c r="O169" s="45"/>
      <c r="P169" s="45">
        <f t="shared" ref="P169:V169" si="36">P170+P172</f>
        <v>891.2</v>
      </c>
      <c r="Q169" s="45">
        <f t="shared" si="36"/>
        <v>540</v>
      </c>
      <c r="R169" s="45">
        <f t="shared" si="36"/>
        <v>40</v>
      </c>
      <c r="S169" s="45">
        <f t="shared" si="36"/>
        <v>40</v>
      </c>
      <c r="T169" s="45">
        <f t="shared" si="36"/>
        <v>460</v>
      </c>
      <c r="U169" s="45">
        <f t="shared" si="36"/>
        <v>0</v>
      </c>
      <c r="V169" s="45">
        <f t="shared" si="36"/>
        <v>351.2</v>
      </c>
      <c r="W169" s="92"/>
      <c r="X169" s="92"/>
      <c r="Y169" s="92"/>
    </row>
    <row r="170" s="10" customFormat="1" ht="18.75" spans="1:25">
      <c r="A170" s="48" t="s">
        <v>230</v>
      </c>
      <c r="B170" s="49"/>
      <c r="C170" s="93"/>
      <c r="D170" s="94"/>
      <c r="E170" s="94"/>
      <c r="F170" s="52">
        <f>F171</f>
        <v>1</v>
      </c>
      <c r="G170" s="52"/>
      <c r="H170" s="52"/>
      <c r="I170" s="52"/>
      <c r="J170" s="52"/>
      <c r="K170" s="52"/>
      <c r="L170" s="52"/>
      <c r="M170" s="52"/>
      <c r="N170" s="52"/>
      <c r="O170" s="52"/>
      <c r="P170" s="52">
        <f t="shared" ref="P170:V170" si="37">P171</f>
        <v>80</v>
      </c>
      <c r="Q170" s="52">
        <f t="shared" si="37"/>
        <v>80</v>
      </c>
      <c r="R170" s="52">
        <f t="shared" si="37"/>
        <v>40</v>
      </c>
      <c r="S170" s="52">
        <f t="shared" si="37"/>
        <v>40</v>
      </c>
      <c r="T170" s="52">
        <f t="shared" si="37"/>
        <v>0</v>
      </c>
      <c r="U170" s="52">
        <f t="shared" si="37"/>
        <v>0</v>
      </c>
      <c r="V170" s="52">
        <f t="shared" si="37"/>
        <v>0</v>
      </c>
      <c r="W170" s="103"/>
      <c r="X170" s="103"/>
      <c r="Y170" s="103"/>
    </row>
    <row r="171" s="7" customFormat="1" ht="168.75" spans="1:25">
      <c r="A171" s="53" t="s">
        <v>1344</v>
      </c>
      <c r="B171" s="56" t="s">
        <v>1345</v>
      </c>
      <c r="C171" s="60" t="s">
        <v>1346</v>
      </c>
      <c r="D171" s="56" t="s">
        <v>89</v>
      </c>
      <c r="E171" s="60" t="s">
        <v>1347</v>
      </c>
      <c r="F171" s="54">
        <v>1</v>
      </c>
      <c r="G171" s="54" t="s">
        <v>1296</v>
      </c>
      <c r="H171" s="54" t="s">
        <v>1296</v>
      </c>
      <c r="I171" s="54" t="s">
        <v>94</v>
      </c>
      <c r="J171" s="54" t="s">
        <v>94</v>
      </c>
      <c r="K171" s="54" t="s">
        <v>94</v>
      </c>
      <c r="L171" s="56">
        <v>5000</v>
      </c>
      <c r="M171" s="56">
        <v>5000</v>
      </c>
      <c r="N171" s="56">
        <v>5000</v>
      </c>
      <c r="O171" s="56">
        <v>5000</v>
      </c>
      <c r="P171" s="56">
        <f>Q171+V171</f>
        <v>80</v>
      </c>
      <c r="Q171" s="56">
        <f>SUBTOTAL(9,R171:U171)</f>
        <v>80</v>
      </c>
      <c r="R171" s="56">
        <v>40</v>
      </c>
      <c r="S171" s="56">
        <v>40</v>
      </c>
      <c r="T171" s="56"/>
      <c r="U171" s="56"/>
      <c r="V171" s="56"/>
      <c r="W171" s="56" t="s">
        <v>1348</v>
      </c>
      <c r="X171" s="56" t="s">
        <v>1349</v>
      </c>
      <c r="Y171" s="60" t="s">
        <v>482</v>
      </c>
    </row>
    <row r="172" s="10" customFormat="1" ht="37.5" spans="1:25">
      <c r="A172" s="48" t="s">
        <v>231</v>
      </c>
      <c r="B172" s="49"/>
      <c r="C172" s="93"/>
      <c r="D172" s="94"/>
      <c r="E172" s="94"/>
      <c r="F172" s="52">
        <f>SUM(F173:F174)</f>
        <v>2</v>
      </c>
      <c r="G172" s="52"/>
      <c r="H172" s="52"/>
      <c r="I172" s="52"/>
      <c r="J172" s="52"/>
      <c r="K172" s="52"/>
      <c r="L172" s="52"/>
      <c r="M172" s="52"/>
      <c r="N172" s="52"/>
      <c r="O172" s="52"/>
      <c r="P172" s="52">
        <f t="shared" ref="P172:V172" si="38">SUM(P173:P174)</f>
        <v>811.2</v>
      </c>
      <c r="Q172" s="52">
        <f t="shared" si="38"/>
        <v>460</v>
      </c>
      <c r="R172" s="52">
        <f t="shared" si="38"/>
        <v>0</v>
      </c>
      <c r="S172" s="52">
        <f t="shared" si="38"/>
        <v>0</v>
      </c>
      <c r="T172" s="52">
        <f t="shared" si="38"/>
        <v>460</v>
      </c>
      <c r="U172" s="52">
        <f t="shared" si="38"/>
        <v>0</v>
      </c>
      <c r="V172" s="52">
        <f t="shared" si="38"/>
        <v>351.2</v>
      </c>
      <c r="W172" s="103"/>
      <c r="X172" s="103"/>
      <c r="Y172" s="103"/>
    </row>
    <row r="173" s="6" customFormat="1" ht="131.25" spans="1:25">
      <c r="A173" s="53" t="s">
        <v>1350</v>
      </c>
      <c r="B173" s="54" t="s">
        <v>622</v>
      </c>
      <c r="C173" s="55" t="s">
        <v>623</v>
      </c>
      <c r="D173" s="54" t="s">
        <v>89</v>
      </c>
      <c r="E173" s="55" t="s">
        <v>1351</v>
      </c>
      <c r="F173" s="54">
        <v>1</v>
      </c>
      <c r="G173" s="54" t="s">
        <v>598</v>
      </c>
      <c r="H173" s="54" t="s">
        <v>625</v>
      </c>
      <c r="I173" s="54" t="s">
        <v>94</v>
      </c>
      <c r="J173" s="54" t="s">
        <v>94</v>
      </c>
      <c r="K173" s="54" t="s">
        <v>94</v>
      </c>
      <c r="L173" s="54">
        <v>4000</v>
      </c>
      <c r="M173" s="54">
        <v>10000</v>
      </c>
      <c r="N173" s="54">
        <v>4000</v>
      </c>
      <c r="O173" s="54">
        <v>10000</v>
      </c>
      <c r="P173" s="56">
        <f>Q173+V173</f>
        <v>751.2</v>
      </c>
      <c r="Q173" s="56">
        <f>SUBTOTAL(9,R173:U173)</f>
        <v>400</v>
      </c>
      <c r="R173" s="86"/>
      <c r="S173" s="86"/>
      <c r="T173" s="86">
        <v>400</v>
      </c>
      <c r="U173" s="86"/>
      <c r="V173" s="86">
        <v>351.2</v>
      </c>
      <c r="W173" s="54" t="s">
        <v>598</v>
      </c>
      <c r="X173" s="54" t="s">
        <v>121</v>
      </c>
      <c r="Y173" s="55" t="s">
        <v>600</v>
      </c>
    </row>
    <row r="174" s="7" customFormat="1" ht="262.5" spans="1:25">
      <c r="A174" s="53" t="s">
        <v>1352</v>
      </c>
      <c r="B174" s="56" t="s">
        <v>1353</v>
      </c>
      <c r="C174" s="60" t="s">
        <v>1354</v>
      </c>
      <c r="D174" s="56" t="s">
        <v>89</v>
      </c>
      <c r="E174" s="60" t="s">
        <v>1355</v>
      </c>
      <c r="F174" s="56">
        <v>1</v>
      </c>
      <c r="G174" s="54" t="s">
        <v>1296</v>
      </c>
      <c r="H174" s="54" t="s">
        <v>1296</v>
      </c>
      <c r="I174" s="54" t="s">
        <v>94</v>
      </c>
      <c r="J174" s="54" t="s">
        <v>94</v>
      </c>
      <c r="K174" s="54" t="s">
        <v>94</v>
      </c>
      <c r="L174" s="56">
        <v>600</v>
      </c>
      <c r="M174" s="56">
        <v>600</v>
      </c>
      <c r="N174" s="56">
        <v>1500</v>
      </c>
      <c r="O174" s="56">
        <v>1500</v>
      </c>
      <c r="P174" s="56">
        <f>Q174+V174</f>
        <v>60</v>
      </c>
      <c r="Q174" s="56">
        <f>SUBTOTAL(9,R174:U174)</f>
        <v>60</v>
      </c>
      <c r="R174" s="56"/>
      <c r="S174" s="56"/>
      <c r="T174" s="56">
        <v>60</v>
      </c>
      <c r="U174" s="56"/>
      <c r="V174" s="56"/>
      <c r="W174" s="56" t="s">
        <v>1348</v>
      </c>
      <c r="X174" s="56" t="s">
        <v>1349</v>
      </c>
      <c r="Y174" s="60" t="s">
        <v>1356</v>
      </c>
    </row>
    <row r="175" s="9" customFormat="1" ht="18.75" spans="1:25">
      <c r="A175" s="44" t="s">
        <v>232</v>
      </c>
      <c r="B175" s="45"/>
      <c r="C175" s="90"/>
      <c r="D175" s="91"/>
      <c r="E175" s="91"/>
      <c r="F175" s="45">
        <f>F176+F177+F179</f>
        <v>1</v>
      </c>
      <c r="G175" s="45"/>
      <c r="H175" s="45"/>
      <c r="I175" s="45"/>
      <c r="J175" s="45"/>
      <c r="K175" s="45"/>
      <c r="L175" s="45"/>
      <c r="M175" s="45"/>
      <c r="N175" s="45"/>
      <c r="O175" s="45"/>
      <c r="P175" s="45">
        <f t="shared" ref="P175:V175" si="39">P176+P177+P179</f>
        <v>50</v>
      </c>
      <c r="Q175" s="45">
        <f t="shared" si="39"/>
        <v>50</v>
      </c>
      <c r="R175" s="45">
        <f t="shared" si="39"/>
        <v>0</v>
      </c>
      <c r="S175" s="45">
        <f t="shared" si="39"/>
        <v>0</v>
      </c>
      <c r="T175" s="45">
        <f t="shared" si="39"/>
        <v>50</v>
      </c>
      <c r="U175" s="45">
        <f t="shared" si="39"/>
        <v>0</v>
      </c>
      <c r="V175" s="45">
        <f t="shared" si="39"/>
        <v>0</v>
      </c>
      <c r="W175" s="92"/>
      <c r="X175" s="92"/>
      <c r="Y175" s="92"/>
    </row>
    <row r="176" s="10" customFormat="1" ht="37.5" spans="1:25">
      <c r="A176" s="48" t="s">
        <v>233</v>
      </c>
      <c r="B176" s="49"/>
      <c r="C176" s="93"/>
      <c r="D176" s="94"/>
      <c r="E176" s="94"/>
      <c r="F176" s="52"/>
      <c r="G176" s="94"/>
      <c r="H176" s="94"/>
      <c r="I176" s="94"/>
      <c r="J176" s="94"/>
      <c r="K176" s="94"/>
      <c r="L176" s="94"/>
      <c r="M176" s="94"/>
      <c r="N176" s="94"/>
      <c r="O176" s="103"/>
      <c r="P176" s="75">
        <f>Q176+V176</f>
        <v>0</v>
      </c>
      <c r="Q176" s="75">
        <f>SUM(R176:U176)</f>
        <v>0</v>
      </c>
      <c r="R176" s="103"/>
      <c r="S176" s="103"/>
      <c r="T176" s="103"/>
      <c r="U176" s="103"/>
      <c r="V176" s="103"/>
      <c r="W176" s="103"/>
      <c r="X176" s="103"/>
      <c r="Y176" s="103"/>
    </row>
    <row r="177" s="11" customFormat="1" ht="18.75" spans="1:25">
      <c r="A177" s="48" t="s">
        <v>234</v>
      </c>
      <c r="B177" s="49"/>
      <c r="C177" s="93"/>
      <c r="D177" s="99"/>
      <c r="E177" s="99"/>
      <c r="F177" s="52">
        <f>F178</f>
        <v>1</v>
      </c>
      <c r="G177" s="52"/>
      <c r="H177" s="52"/>
      <c r="I177" s="52"/>
      <c r="J177" s="52"/>
      <c r="K177" s="52"/>
      <c r="L177" s="52"/>
      <c r="M177" s="52"/>
      <c r="N177" s="52"/>
      <c r="O177" s="52"/>
      <c r="P177" s="52">
        <f t="shared" ref="P177:V177" si="40">P178</f>
        <v>50</v>
      </c>
      <c r="Q177" s="52">
        <f t="shared" si="40"/>
        <v>50</v>
      </c>
      <c r="R177" s="52">
        <f t="shared" si="40"/>
        <v>0</v>
      </c>
      <c r="S177" s="52">
        <f t="shared" si="40"/>
        <v>0</v>
      </c>
      <c r="T177" s="52">
        <f t="shared" si="40"/>
        <v>50</v>
      </c>
      <c r="U177" s="52">
        <f t="shared" si="40"/>
        <v>0</v>
      </c>
      <c r="V177" s="52">
        <f t="shared" si="40"/>
        <v>0</v>
      </c>
      <c r="W177" s="52"/>
      <c r="X177" s="52"/>
      <c r="Y177" s="52"/>
    </row>
    <row r="178" s="7" customFormat="1" ht="93.75" spans="1:25">
      <c r="A178" s="53" t="s">
        <v>1357</v>
      </c>
      <c r="B178" s="56" t="s">
        <v>1358</v>
      </c>
      <c r="C178" s="60" t="s">
        <v>1359</v>
      </c>
      <c r="D178" s="56" t="s">
        <v>89</v>
      </c>
      <c r="E178" s="60" t="s">
        <v>1360</v>
      </c>
      <c r="F178" s="56">
        <v>1</v>
      </c>
      <c r="G178" s="56" t="s">
        <v>598</v>
      </c>
      <c r="H178" s="56" t="s">
        <v>598</v>
      </c>
      <c r="I178" s="54" t="s">
        <v>94</v>
      </c>
      <c r="J178" s="54" t="s">
        <v>94</v>
      </c>
      <c r="K178" s="54" t="s">
        <v>94</v>
      </c>
      <c r="L178" s="56">
        <v>120</v>
      </c>
      <c r="M178" s="56">
        <v>500</v>
      </c>
      <c r="N178" s="56">
        <v>1000</v>
      </c>
      <c r="O178" s="56">
        <v>1000</v>
      </c>
      <c r="P178" s="56">
        <f>Q178+V178</f>
        <v>50</v>
      </c>
      <c r="Q178" s="56">
        <f>SUBTOTAL(9,R178:U178)</f>
        <v>50</v>
      </c>
      <c r="R178" s="56"/>
      <c r="S178" s="56"/>
      <c r="T178" s="56">
        <v>50</v>
      </c>
      <c r="U178" s="56"/>
      <c r="V178" s="56"/>
      <c r="W178" s="56" t="s">
        <v>1348</v>
      </c>
      <c r="X178" s="56" t="s">
        <v>1349</v>
      </c>
      <c r="Y178" s="60" t="s">
        <v>1361</v>
      </c>
    </row>
    <row r="179" s="11" customFormat="1" ht="18.75" spans="1:25">
      <c r="A179" s="48" t="s">
        <v>235</v>
      </c>
      <c r="B179" s="49"/>
      <c r="C179" s="93"/>
      <c r="D179" s="99"/>
      <c r="E179" s="99"/>
      <c r="F179" s="52"/>
      <c r="G179" s="99"/>
      <c r="H179" s="99"/>
      <c r="I179" s="99"/>
      <c r="J179" s="99"/>
      <c r="K179" s="99"/>
      <c r="L179" s="99"/>
      <c r="M179" s="99"/>
      <c r="N179" s="99"/>
      <c r="O179" s="52"/>
      <c r="P179" s="75">
        <f>Q179+V179</f>
        <v>0</v>
      </c>
      <c r="Q179" s="75">
        <f>SUM(R179:U179)</f>
        <v>0</v>
      </c>
      <c r="R179" s="52"/>
      <c r="S179" s="52"/>
      <c r="T179" s="52"/>
      <c r="U179" s="52"/>
      <c r="V179" s="52"/>
      <c r="W179" s="52"/>
      <c r="X179" s="52"/>
      <c r="Y179" s="52"/>
    </row>
    <row r="180" s="12" customFormat="1" ht="18.75" spans="1:25">
      <c r="A180" s="44" t="s">
        <v>236</v>
      </c>
      <c r="B180" s="45"/>
      <c r="C180" s="90"/>
      <c r="D180" s="100"/>
      <c r="E180" s="100"/>
      <c r="F180" s="45">
        <f>F181+F182</f>
        <v>0</v>
      </c>
      <c r="G180" s="45"/>
      <c r="H180" s="45"/>
      <c r="I180" s="45"/>
      <c r="J180" s="45"/>
      <c r="K180" s="45"/>
      <c r="L180" s="45"/>
      <c r="M180" s="45"/>
      <c r="N180" s="45"/>
      <c r="O180" s="45"/>
      <c r="P180" s="45">
        <f t="shared" ref="P180:V180" si="41">P181+P182</f>
        <v>0</v>
      </c>
      <c r="Q180" s="45">
        <f t="shared" si="41"/>
        <v>0</v>
      </c>
      <c r="R180" s="45">
        <f t="shared" si="41"/>
        <v>0</v>
      </c>
      <c r="S180" s="45">
        <f t="shared" si="41"/>
        <v>0</v>
      </c>
      <c r="T180" s="45">
        <f t="shared" si="41"/>
        <v>0</v>
      </c>
      <c r="U180" s="45">
        <f t="shared" si="41"/>
        <v>0</v>
      </c>
      <c r="V180" s="45">
        <f t="shared" si="41"/>
        <v>0</v>
      </c>
      <c r="W180" s="45"/>
      <c r="X180" s="45"/>
      <c r="Y180" s="45"/>
    </row>
    <row r="181" s="11" customFormat="1" ht="18.75" spans="1:25">
      <c r="A181" s="48" t="s">
        <v>237</v>
      </c>
      <c r="B181" s="49"/>
      <c r="C181" s="93"/>
      <c r="D181" s="99"/>
      <c r="E181" s="99"/>
      <c r="F181" s="52"/>
      <c r="G181" s="99"/>
      <c r="H181" s="99"/>
      <c r="I181" s="99"/>
      <c r="J181" s="99"/>
      <c r="K181" s="99"/>
      <c r="L181" s="99"/>
      <c r="M181" s="99"/>
      <c r="N181" s="99"/>
      <c r="O181" s="52"/>
      <c r="P181" s="75">
        <f t="shared" ref="P181:P186" si="42">Q181+V181</f>
        <v>0</v>
      </c>
      <c r="Q181" s="75">
        <f t="shared" ref="Q181:Q186" si="43">SUM(R181:U181)</f>
        <v>0</v>
      </c>
      <c r="R181" s="52"/>
      <c r="S181" s="52"/>
      <c r="T181" s="52"/>
      <c r="U181" s="52"/>
      <c r="V181" s="52"/>
      <c r="W181" s="52"/>
      <c r="X181" s="52"/>
      <c r="Y181" s="52"/>
    </row>
    <row r="182" s="13" customFormat="1" ht="18.75" spans="1:25">
      <c r="A182" s="48" t="s">
        <v>238</v>
      </c>
      <c r="B182" s="49"/>
      <c r="C182" s="101"/>
      <c r="D182" s="102"/>
      <c r="E182" s="102"/>
      <c r="F182" s="52"/>
      <c r="G182" s="102"/>
      <c r="H182" s="102"/>
      <c r="I182" s="102"/>
      <c r="J182" s="102"/>
      <c r="K182" s="102"/>
      <c r="L182" s="102"/>
      <c r="M182" s="102"/>
      <c r="N182" s="102"/>
      <c r="O182" s="104"/>
      <c r="P182" s="75">
        <f t="shared" si="42"/>
        <v>0</v>
      </c>
      <c r="Q182" s="75">
        <f t="shared" si="43"/>
        <v>0</v>
      </c>
      <c r="R182" s="104"/>
      <c r="S182" s="104"/>
      <c r="T182" s="104"/>
      <c r="U182" s="104"/>
      <c r="V182" s="104"/>
      <c r="W182" s="104"/>
      <c r="X182" s="104"/>
      <c r="Y182" s="104"/>
    </row>
    <row r="183" s="12" customFormat="1" ht="18.75" spans="1:25">
      <c r="A183" s="44" t="s">
        <v>239</v>
      </c>
      <c r="B183" s="45"/>
      <c r="C183" s="90"/>
      <c r="D183" s="100"/>
      <c r="E183" s="100"/>
      <c r="F183" s="45">
        <f>F184+F185+F186</f>
        <v>0</v>
      </c>
      <c r="G183" s="45"/>
      <c r="H183" s="45"/>
      <c r="I183" s="45"/>
      <c r="J183" s="45"/>
      <c r="K183" s="45"/>
      <c r="L183" s="45"/>
      <c r="M183" s="45"/>
      <c r="N183" s="45"/>
      <c r="O183" s="45"/>
      <c r="P183" s="45">
        <f t="shared" ref="P183:V183" si="44">P184+P185+P186</f>
        <v>0</v>
      </c>
      <c r="Q183" s="45">
        <f t="shared" si="44"/>
        <v>0</v>
      </c>
      <c r="R183" s="45">
        <f t="shared" si="44"/>
        <v>0</v>
      </c>
      <c r="S183" s="45">
        <f t="shared" si="44"/>
        <v>0</v>
      </c>
      <c r="T183" s="45">
        <f t="shared" si="44"/>
        <v>0</v>
      </c>
      <c r="U183" s="45">
        <f t="shared" si="44"/>
        <v>0</v>
      </c>
      <c r="V183" s="45">
        <f t="shared" si="44"/>
        <v>0</v>
      </c>
      <c r="W183" s="45"/>
      <c r="X183" s="45"/>
      <c r="Y183" s="45"/>
    </row>
    <row r="184" s="11" customFormat="1" ht="37.5" spans="1:25">
      <c r="A184" s="48" t="s">
        <v>240</v>
      </c>
      <c r="B184" s="49"/>
      <c r="C184" s="93"/>
      <c r="D184" s="99"/>
      <c r="E184" s="99"/>
      <c r="F184" s="52"/>
      <c r="G184" s="99"/>
      <c r="H184" s="99"/>
      <c r="I184" s="99"/>
      <c r="J184" s="99"/>
      <c r="K184" s="99"/>
      <c r="L184" s="99"/>
      <c r="M184" s="99"/>
      <c r="N184" s="99"/>
      <c r="O184" s="52"/>
      <c r="P184" s="75">
        <f t="shared" si="42"/>
        <v>0</v>
      </c>
      <c r="Q184" s="75">
        <f t="shared" si="43"/>
        <v>0</v>
      </c>
      <c r="R184" s="52"/>
      <c r="S184" s="52"/>
      <c r="T184" s="52"/>
      <c r="U184" s="52"/>
      <c r="V184" s="52"/>
      <c r="W184" s="52"/>
      <c r="X184" s="52"/>
      <c r="Y184" s="52"/>
    </row>
    <row r="185" s="11" customFormat="1" ht="37.5" spans="1:25">
      <c r="A185" s="48" t="s">
        <v>241</v>
      </c>
      <c r="B185" s="49"/>
      <c r="C185" s="93"/>
      <c r="D185" s="99"/>
      <c r="E185" s="99"/>
      <c r="F185" s="52"/>
      <c r="G185" s="99"/>
      <c r="H185" s="99"/>
      <c r="I185" s="99"/>
      <c r="J185" s="99"/>
      <c r="K185" s="99"/>
      <c r="L185" s="99"/>
      <c r="M185" s="99"/>
      <c r="N185" s="99"/>
      <c r="O185" s="52"/>
      <c r="P185" s="75">
        <f t="shared" si="42"/>
        <v>0</v>
      </c>
      <c r="Q185" s="75">
        <f t="shared" si="43"/>
        <v>0</v>
      </c>
      <c r="R185" s="52"/>
      <c r="S185" s="52"/>
      <c r="T185" s="52"/>
      <c r="U185" s="52"/>
      <c r="V185" s="52"/>
      <c r="W185" s="52"/>
      <c r="X185" s="52"/>
      <c r="Y185" s="52"/>
    </row>
    <row r="186" s="10" customFormat="1" ht="18.75" spans="1:25">
      <c r="A186" s="48" t="s">
        <v>242</v>
      </c>
      <c r="B186" s="49"/>
      <c r="C186" s="93"/>
      <c r="D186" s="94"/>
      <c r="E186" s="94"/>
      <c r="F186" s="52"/>
      <c r="G186" s="94"/>
      <c r="H186" s="94"/>
      <c r="I186" s="94"/>
      <c r="J186" s="94"/>
      <c r="K186" s="94"/>
      <c r="L186" s="94"/>
      <c r="M186" s="94"/>
      <c r="N186" s="94"/>
      <c r="O186" s="103"/>
      <c r="P186" s="75">
        <f t="shared" si="42"/>
        <v>0</v>
      </c>
      <c r="Q186" s="75">
        <f t="shared" si="43"/>
        <v>0</v>
      </c>
      <c r="R186" s="103"/>
      <c r="S186" s="103"/>
      <c r="T186" s="103"/>
      <c r="U186" s="103"/>
      <c r="V186" s="103"/>
      <c r="W186" s="103"/>
      <c r="X186" s="103"/>
      <c r="Y186" s="103"/>
    </row>
    <row r="187" s="9" customFormat="1" ht="18.75" spans="1:25">
      <c r="A187" s="44" t="s">
        <v>243</v>
      </c>
      <c r="B187" s="45"/>
      <c r="C187" s="90"/>
      <c r="D187" s="91"/>
      <c r="E187" s="91"/>
      <c r="F187" s="45">
        <f>F188</f>
        <v>1</v>
      </c>
      <c r="G187" s="45"/>
      <c r="H187" s="45"/>
      <c r="I187" s="45"/>
      <c r="J187" s="45"/>
      <c r="K187" s="45"/>
      <c r="L187" s="45"/>
      <c r="M187" s="45"/>
      <c r="N187" s="45"/>
      <c r="O187" s="45"/>
      <c r="P187" s="45">
        <f t="shared" ref="P187:V187" si="45">P188</f>
        <v>1000</v>
      </c>
      <c r="Q187" s="45">
        <f t="shared" si="45"/>
        <v>1000</v>
      </c>
      <c r="R187" s="45">
        <f t="shared" si="45"/>
        <v>500</v>
      </c>
      <c r="S187" s="45">
        <f t="shared" si="45"/>
        <v>500</v>
      </c>
      <c r="T187" s="45">
        <f t="shared" si="45"/>
        <v>0</v>
      </c>
      <c r="U187" s="45">
        <f t="shared" si="45"/>
        <v>0</v>
      </c>
      <c r="V187" s="45">
        <f t="shared" si="45"/>
        <v>0</v>
      </c>
      <c r="W187" s="92"/>
      <c r="X187" s="92"/>
      <c r="Y187" s="92"/>
    </row>
    <row r="188" s="10" customFormat="1" ht="18.75" spans="1:25">
      <c r="A188" s="48" t="s">
        <v>244</v>
      </c>
      <c r="B188" s="49"/>
      <c r="C188" s="93"/>
      <c r="D188" s="94"/>
      <c r="E188" s="94"/>
      <c r="F188" s="52">
        <f>F189</f>
        <v>1</v>
      </c>
      <c r="G188" s="52"/>
      <c r="H188" s="52"/>
      <c r="I188" s="52"/>
      <c r="J188" s="52"/>
      <c r="K188" s="52"/>
      <c r="L188" s="52"/>
      <c r="M188" s="52"/>
      <c r="N188" s="52"/>
      <c r="O188" s="52"/>
      <c r="P188" s="52">
        <f t="shared" ref="P188:V188" si="46">P189</f>
        <v>1000</v>
      </c>
      <c r="Q188" s="52">
        <f t="shared" si="46"/>
        <v>1000</v>
      </c>
      <c r="R188" s="52">
        <f t="shared" si="46"/>
        <v>500</v>
      </c>
      <c r="S188" s="52">
        <f t="shared" si="46"/>
        <v>500</v>
      </c>
      <c r="T188" s="52">
        <f t="shared" si="46"/>
        <v>0</v>
      </c>
      <c r="U188" s="52">
        <f t="shared" si="46"/>
        <v>0</v>
      </c>
      <c r="V188" s="52">
        <f t="shared" si="46"/>
        <v>0</v>
      </c>
      <c r="W188" s="103"/>
      <c r="X188" s="103"/>
      <c r="Y188" s="103"/>
    </row>
    <row r="189" s="7" customFormat="1" ht="75" spans="1:25">
      <c r="A189" s="53" t="s">
        <v>1362</v>
      </c>
      <c r="B189" s="56" t="s">
        <v>1363</v>
      </c>
      <c r="C189" s="60" t="s">
        <v>1364</v>
      </c>
      <c r="D189" s="56" t="s">
        <v>89</v>
      </c>
      <c r="E189" s="60" t="s">
        <v>1365</v>
      </c>
      <c r="F189" s="56">
        <v>1</v>
      </c>
      <c r="G189" s="56" t="s">
        <v>598</v>
      </c>
      <c r="H189" s="56" t="s">
        <v>598</v>
      </c>
      <c r="I189" s="54" t="s">
        <v>94</v>
      </c>
      <c r="J189" s="54" t="s">
        <v>94</v>
      </c>
      <c r="K189" s="54" t="s">
        <v>94</v>
      </c>
      <c r="L189" s="56">
        <v>3140</v>
      </c>
      <c r="M189" s="56">
        <v>6500</v>
      </c>
      <c r="N189" s="56">
        <v>3140</v>
      </c>
      <c r="O189" s="56">
        <v>6500</v>
      </c>
      <c r="P189" s="56">
        <f t="shared" ref="P189:P202" si="47">Q189+V189</f>
        <v>1000</v>
      </c>
      <c r="Q189" s="56">
        <f t="shared" ref="Q189:Q202" si="48">SUBTOTAL(9,R189:U189)</f>
        <v>1000</v>
      </c>
      <c r="R189" s="86">
        <v>500</v>
      </c>
      <c r="S189" s="86">
        <v>500</v>
      </c>
      <c r="T189" s="86"/>
      <c r="U189" s="86"/>
      <c r="V189" s="86"/>
      <c r="W189" s="56" t="s">
        <v>598</v>
      </c>
      <c r="X189" s="56" t="s">
        <v>121</v>
      </c>
      <c r="Y189" s="55" t="s">
        <v>600</v>
      </c>
    </row>
    <row r="190" s="9" customFormat="1" ht="18.75" spans="1:25">
      <c r="A190" s="40" t="s">
        <v>245</v>
      </c>
      <c r="B190" s="41"/>
      <c r="C190" s="97"/>
      <c r="D190" s="98"/>
      <c r="E190" s="98"/>
      <c r="F190" s="41">
        <f>F191+F346+F375</f>
        <v>187</v>
      </c>
      <c r="G190" s="41"/>
      <c r="H190" s="41"/>
      <c r="I190" s="41"/>
      <c r="J190" s="41"/>
      <c r="K190" s="41"/>
      <c r="L190" s="41"/>
      <c r="M190" s="41"/>
      <c r="N190" s="41"/>
      <c r="O190" s="41"/>
      <c r="P190" s="41">
        <f t="shared" ref="P190:V190" si="49">P191+P346+P375</f>
        <v>6946.5</v>
      </c>
      <c r="Q190" s="41">
        <f t="shared" si="49"/>
        <v>5887.5</v>
      </c>
      <c r="R190" s="41">
        <f t="shared" si="49"/>
        <v>2122</v>
      </c>
      <c r="S190" s="41">
        <f t="shared" si="49"/>
        <v>1219</v>
      </c>
      <c r="T190" s="41">
        <f t="shared" si="49"/>
        <v>2138.5</v>
      </c>
      <c r="U190" s="41">
        <f t="shared" si="49"/>
        <v>408</v>
      </c>
      <c r="V190" s="41">
        <f t="shared" si="49"/>
        <v>1059</v>
      </c>
      <c r="W190" s="106"/>
      <c r="X190" s="106"/>
      <c r="Y190" s="106"/>
    </row>
    <row r="191" s="3" customFormat="1" ht="56.25" spans="1:25">
      <c r="A191" s="44" t="s">
        <v>246</v>
      </c>
      <c r="B191" s="45"/>
      <c r="C191" s="46"/>
      <c r="D191" s="47"/>
      <c r="E191" s="47"/>
      <c r="F191" s="45">
        <f>F192+F203+F287+F288+F344+F345+F287</f>
        <v>148</v>
      </c>
      <c r="G191" s="45"/>
      <c r="H191" s="45"/>
      <c r="I191" s="45"/>
      <c r="J191" s="45"/>
      <c r="K191" s="45"/>
      <c r="L191" s="45"/>
      <c r="M191" s="45"/>
      <c r="N191" s="45"/>
      <c r="O191" s="45"/>
      <c r="P191" s="45">
        <f t="shared" ref="P191:V191" si="50">P192+P203+P287+P288+P344+P345+P287</f>
        <v>5531.4</v>
      </c>
      <c r="Q191" s="45">
        <f t="shared" si="50"/>
        <v>4501.5</v>
      </c>
      <c r="R191" s="45">
        <f t="shared" si="50"/>
        <v>2072</v>
      </c>
      <c r="S191" s="45">
        <f t="shared" si="50"/>
        <v>964</v>
      </c>
      <c r="T191" s="45">
        <f t="shared" si="50"/>
        <v>1057.5</v>
      </c>
      <c r="U191" s="45">
        <f t="shared" si="50"/>
        <v>408</v>
      </c>
      <c r="V191" s="45">
        <f t="shared" si="50"/>
        <v>1029.9</v>
      </c>
      <c r="W191" s="85"/>
      <c r="X191" s="85"/>
      <c r="Y191" s="85"/>
    </row>
    <row r="192" s="13" customFormat="1" ht="37.5" spans="1:25">
      <c r="A192" s="48" t="s">
        <v>247</v>
      </c>
      <c r="B192" s="49"/>
      <c r="C192" s="101"/>
      <c r="D192" s="102"/>
      <c r="E192" s="102"/>
      <c r="F192" s="52">
        <f>SUM(F193:F202)</f>
        <v>10</v>
      </c>
      <c r="G192" s="52"/>
      <c r="H192" s="52"/>
      <c r="I192" s="52"/>
      <c r="J192" s="52"/>
      <c r="K192" s="52"/>
      <c r="L192" s="52"/>
      <c r="M192" s="52"/>
      <c r="N192" s="52"/>
      <c r="O192" s="52"/>
      <c r="P192" s="52">
        <f>SUM(P193:P202)</f>
        <v>150</v>
      </c>
      <c r="Q192" s="52">
        <f t="shared" ref="Q192:V192" si="51">SUM(Q193:Q202)</f>
        <v>45</v>
      </c>
      <c r="R192" s="52">
        <f t="shared" si="51"/>
        <v>0</v>
      </c>
      <c r="S192" s="52">
        <f t="shared" si="51"/>
        <v>45</v>
      </c>
      <c r="T192" s="52">
        <f t="shared" si="51"/>
        <v>0</v>
      </c>
      <c r="U192" s="52">
        <f t="shared" si="51"/>
        <v>0</v>
      </c>
      <c r="V192" s="52">
        <f t="shared" si="51"/>
        <v>105</v>
      </c>
      <c r="W192" s="104"/>
      <c r="X192" s="104"/>
      <c r="Y192" s="104"/>
    </row>
    <row r="193" s="14" customFormat="1" ht="187.5" spans="1:25">
      <c r="A193" s="53" t="s">
        <v>1366</v>
      </c>
      <c r="B193" s="54" t="s">
        <v>633</v>
      </c>
      <c r="C193" s="55" t="s">
        <v>627</v>
      </c>
      <c r="D193" s="54" t="s">
        <v>89</v>
      </c>
      <c r="E193" s="55" t="s">
        <v>634</v>
      </c>
      <c r="F193" s="54">
        <v>1</v>
      </c>
      <c r="G193" s="54" t="s">
        <v>127</v>
      </c>
      <c r="H193" s="54" t="s">
        <v>182</v>
      </c>
      <c r="I193" s="56" t="s">
        <v>93</v>
      </c>
      <c r="J193" s="54" t="s">
        <v>94</v>
      </c>
      <c r="K193" s="54" t="s">
        <v>94</v>
      </c>
      <c r="L193" s="54">
        <v>93</v>
      </c>
      <c r="M193" s="54">
        <v>248</v>
      </c>
      <c r="N193" s="54">
        <v>373</v>
      </c>
      <c r="O193" s="54">
        <v>846</v>
      </c>
      <c r="P193" s="56">
        <f t="shared" si="47"/>
        <v>15</v>
      </c>
      <c r="Q193" s="56">
        <f t="shared" si="48"/>
        <v>0</v>
      </c>
      <c r="R193" s="86"/>
      <c r="S193" s="86"/>
      <c r="T193" s="86"/>
      <c r="U193" s="86"/>
      <c r="V193" s="86">
        <v>15</v>
      </c>
      <c r="W193" s="54" t="s">
        <v>635</v>
      </c>
      <c r="X193" s="54" t="s">
        <v>636</v>
      </c>
      <c r="Y193" s="55" t="s">
        <v>482</v>
      </c>
    </row>
    <row r="194" s="14" customFormat="1" ht="187.5" spans="1:25">
      <c r="A194" s="53" t="s">
        <v>1367</v>
      </c>
      <c r="B194" s="54" t="s">
        <v>637</v>
      </c>
      <c r="C194" s="55" t="s">
        <v>627</v>
      </c>
      <c r="D194" s="63" t="s">
        <v>89</v>
      </c>
      <c r="E194" s="107" t="s">
        <v>634</v>
      </c>
      <c r="F194" s="54">
        <v>1</v>
      </c>
      <c r="G194" s="54" t="s">
        <v>127</v>
      </c>
      <c r="H194" s="54" t="s">
        <v>638</v>
      </c>
      <c r="I194" s="56" t="s">
        <v>93</v>
      </c>
      <c r="J194" s="54" t="s">
        <v>94</v>
      </c>
      <c r="K194" s="54" t="s">
        <v>94</v>
      </c>
      <c r="L194" s="54">
        <v>185</v>
      </c>
      <c r="M194" s="54">
        <v>485</v>
      </c>
      <c r="N194" s="54">
        <v>280</v>
      </c>
      <c r="O194" s="54">
        <v>790</v>
      </c>
      <c r="P194" s="56">
        <f t="shared" si="47"/>
        <v>15</v>
      </c>
      <c r="Q194" s="56">
        <f t="shared" si="48"/>
        <v>0</v>
      </c>
      <c r="R194" s="86"/>
      <c r="S194" s="86"/>
      <c r="T194" s="86"/>
      <c r="U194" s="86"/>
      <c r="V194" s="86">
        <v>15</v>
      </c>
      <c r="W194" s="54" t="s">
        <v>639</v>
      </c>
      <c r="X194" s="54" t="s">
        <v>636</v>
      </c>
      <c r="Y194" s="55" t="s">
        <v>482</v>
      </c>
    </row>
    <row r="195" s="14" customFormat="1" ht="187.5" spans="1:25">
      <c r="A195" s="53" t="s">
        <v>1368</v>
      </c>
      <c r="B195" s="54" t="s">
        <v>640</v>
      </c>
      <c r="C195" s="55" t="s">
        <v>627</v>
      </c>
      <c r="D195" s="54" t="s">
        <v>89</v>
      </c>
      <c r="E195" s="55" t="s">
        <v>634</v>
      </c>
      <c r="F195" s="54">
        <v>1</v>
      </c>
      <c r="G195" s="54" t="s">
        <v>127</v>
      </c>
      <c r="H195" s="54" t="s">
        <v>641</v>
      </c>
      <c r="I195" s="54" t="s">
        <v>94</v>
      </c>
      <c r="J195" s="54" t="s">
        <v>94</v>
      </c>
      <c r="K195" s="54" t="s">
        <v>94</v>
      </c>
      <c r="L195" s="54">
        <v>83</v>
      </c>
      <c r="M195" s="54">
        <v>212</v>
      </c>
      <c r="N195" s="54">
        <v>279</v>
      </c>
      <c r="O195" s="54">
        <v>624</v>
      </c>
      <c r="P195" s="56">
        <f t="shared" si="47"/>
        <v>15</v>
      </c>
      <c r="Q195" s="56">
        <f t="shared" si="48"/>
        <v>0</v>
      </c>
      <c r="R195" s="86"/>
      <c r="S195" s="86"/>
      <c r="T195" s="86"/>
      <c r="U195" s="86"/>
      <c r="V195" s="86">
        <v>15</v>
      </c>
      <c r="W195" s="54" t="s">
        <v>642</v>
      </c>
      <c r="X195" s="54" t="s">
        <v>636</v>
      </c>
      <c r="Y195" s="55" t="s">
        <v>482</v>
      </c>
    </row>
    <row r="196" s="14" customFormat="1" ht="187.5" spans="1:25">
      <c r="A196" s="53" t="s">
        <v>1369</v>
      </c>
      <c r="B196" s="54" t="s">
        <v>643</v>
      </c>
      <c r="C196" s="55" t="s">
        <v>627</v>
      </c>
      <c r="D196" s="54" t="s">
        <v>89</v>
      </c>
      <c r="E196" s="55" t="s">
        <v>634</v>
      </c>
      <c r="F196" s="54">
        <v>1</v>
      </c>
      <c r="G196" s="54" t="s">
        <v>127</v>
      </c>
      <c r="H196" s="54" t="s">
        <v>644</v>
      </c>
      <c r="I196" s="54" t="s">
        <v>94</v>
      </c>
      <c r="J196" s="54" t="s">
        <v>94</v>
      </c>
      <c r="K196" s="54" t="s">
        <v>94</v>
      </c>
      <c r="L196" s="54">
        <v>93</v>
      </c>
      <c r="M196" s="54">
        <v>248</v>
      </c>
      <c r="N196" s="54">
        <v>373</v>
      </c>
      <c r="O196" s="54">
        <v>846</v>
      </c>
      <c r="P196" s="56">
        <f t="shared" si="47"/>
        <v>15</v>
      </c>
      <c r="Q196" s="56">
        <f t="shared" si="48"/>
        <v>0</v>
      </c>
      <c r="R196" s="86"/>
      <c r="S196" s="86"/>
      <c r="T196" s="86"/>
      <c r="U196" s="86"/>
      <c r="V196" s="86">
        <v>15</v>
      </c>
      <c r="W196" s="54" t="s">
        <v>645</v>
      </c>
      <c r="X196" s="54" t="s">
        <v>636</v>
      </c>
      <c r="Y196" s="55" t="s">
        <v>482</v>
      </c>
    </row>
    <row r="197" s="14" customFormat="1" ht="187.5" spans="1:25">
      <c r="A197" s="53" t="s">
        <v>1370</v>
      </c>
      <c r="B197" s="54" t="s">
        <v>646</v>
      </c>
      <c r="C197" s="55" t="s">
        <v>627</v>
      </c>
      <c r="D197" s="63" t="s">
        <v>89</v>
      </c>
      <c r="E197" s="107" t="s">
        <v>634</v>
      </c>
      <c r="F197" s="54">
        <v>1</v>
      </c>
      <c r="G197" s="54" t="s">
        <v>323</v>
      </c>
      <c r="H197" s="54" t="s">
        <v>647</v>
      </c>
      <c r="I197" s="54" t="s">
        <v>94</v>
      </c>
      <c r="J197" s="54" t="s">
        <v>94</v>
      </c>
      <c r="K197" s="54" t="s">
        <v>94</v>
      </c>
      <c r="L197" s="54">
        <v>185</v>
      </c>
      <c r="M197" s="54">
        <v>485</v>
      </c>
      <c r="N197" s="54">
        <v>280</v>
      </c>
      <c r="O197" s="54">
        <v>790</v>
      </c>
      <c r="P197" s="56">
        <f t="shared" si="47"/>
        <v>15</v>
      </c>
      <c r="Q197" s="56">
        <f t="shared" si="48"/>
        <v>0</v>
      </c>
      <c r="R197" s="86"/>
      <c r="S197" s="86"/>
      <c r="T197" s="86"/>
      <c r="U197" s="86"/>
      <c r="V197" s="86">
        <v>15</v>
      </c>
      <c r="W197" s="54" t="s">
        <v>648</v>
      </c>
      <c r="X197" s="54" t="s">
        <v>636</v>
      </c>
      <c r="Y197" s="55" t="s">
        <v>482</v>
      </c>
    </row>
    <row r="198" s="14" customFormat="1" ht="187.5" spans="1:25">
      <c r="A198" s="53" t="s">
        <v>1371</v>
      </c>
      <c r="B198" s="54" t="s">
        <v>649</v>
      </c>
      <c r="C198" s="55" t="s">
        <v>627</v>
      </c>
      <c r="D198" s="54" t="s">
        <v>89</v>
      </c>
      <c r="E198" s="55" t="s">
        <v>634</v>
      </c>
      <c r="F198" s="54">
        <v>1</v>
      </c>
      <c r="G198" s="54" t="s">
        <v>114</v>
      </c>
      <c r="H198" s="54" t="s">
        <v>650</v>
      </c>
      <c r="I198" s="54" t="s">
        <v>94</v>
      </c>
      <c r="J198" s="54" t="s">
        <v>94</v>
      </c>
      <c r="K198" s="54" t="s">
        <v>94</v>
      </c>
      <c r="L198" s="54">
        <v>83</v>
      </c>
      <c r="M198" s="54">
        <v>212</v>
      </c>
      <c r="N198" s="54">
        <v>279</v>
      </c>
      <c r="O198" s="54">
        <v>624</v>
      </c>
      <c r="P198" s="56">
        <f t="shared" si="47"/>
        <v>15</v>
      </c>
      <c r="Q198" s="56">
        <f t="shared" si="48"/>
        <v>0</v>
      </c>
      <c r="R198" s="86"/>
      <c r="S198" s="86"/>
      <c r="T198" s="86"/>
      <c r="U198" s="86"/>
      <c r="V198" s="86">
        <v>15</v>
      </c>
      <c r="W198" s="54" t="s">
        <v>651</v>
      </c>
      <c r="X198" s="54" t="s">
        <v>636</v>
      </c>
      <c r="Y198" s="55" t="s">
        <v>482</v>
      </c>
    </row>
    <row r="199" s="14" customFormat="1" ht="187.5" spans="1:25">
      <c r="A199" s="53" t="s">
        <v>1372</v>
      </c>
      <c r="B199" s="54" t="s">
        <v>652</v>
      </c>
      <c r="C199" s="55" t="s">
        <v>627</v>
      </c>
      <c r="D199" s="54" t="s">
        <v>89</v>
      </c>
      <c r="E199" s="55" t="s">
        <v>634</v>
      </c>
      <c r="F199" s="54">
        <v>1</v>
      </c>
      <c r="G199" s="54" t="s">
        <v>512</v>
      </c>
      <c r="H199" s="54" t="s">
        <v>653</v>
      </c>
      <c r="I199" s="56" t="s">
        <v>93</v>
      </c>
      <c r="J199" s="54" t="s">
        <v>94</v>
      </c>
      <c r="K199" s="54" t="s">
        <v>94</v>
      </c>
      <c r="L199" s="54">
        <v>83</v>
      </c>
      <c r="M199" s="54">
        <v>212</v>
      </c>
      <c r="N199" s="54">
        <v>279</v>
      </c>
      <c r="O199" s="54">
        <v>624</v>
      </c>
      <c r="P199" s="56">
        <f t="shared" si="47"/>
        <v>15</v>
      </c>
      <c r="Q199" s="56">
        <f t="shared" si="48"/>
        <v>0</v>
      </c>
      <c r="R199" s="86"/>
      <c r="S199" s="86"/>
      <c r="T199" s="86"/>
      <c r="U199" s="86"/>
      <c r="V199" s="86">
        <v>15</v>
      </c>
      <c r="W199" s="54" t="s">
        <v>654</v>
      </c>
      <c r="X199" s="54" t="s">
        <v>636</v>
      </c>
      <c r="Y199" s="55" t="s">
        <v>482</v>
      </c>
    </row>
    <row r="200" s="15" customFormat="1" ht="187.5" spans="1:25">
      <c r="A200" s="53" t="s">
        <v>1373</v>
      </c>
      <c r="B200" s="54" t="s">
        <v>626</v>
      </c>
      <c r="C200" s="55" t="s">
        <v>627</v>
      </c>
      <c r="D200" s="54" t="s">
        <v>89</v>
      </c>
      <c r="E200" s="55" t="s">
        <v>628</v>
      </c>
      <c r="F200" s="54">
        <v>1</v>
      </c>
      <c r="G200" s="54" t="s">
        <v>148</v>
      </c>
      <c r="H200" s="54" t="s">
        <v>563</v>
      </c>
      <c r="I200" s="54" t="s">
        <v>94</v>
      </c>
      <c r="J200" s="54" t="s">
        <v>93</v>
      </c>
      <c r="K200" s="54" t="s">
        <v>93</v>
      </c>
      <c r="L200" s="54">
        <v>93</v>
      </c>
      <c r="M200" s="54">
        <v>248</v>
      </c>
      <c r="N200" s="54">
        <v>373</v>
      </c>
      <c r="O200" s="54">
        <v>846</v>
      </c>
      <c r="P200" s="56">
        <f t="shared" si="47"/>
        <v>15</v>
      </c>
      <c r="Q200" s="56">
        <f t="shared" si="48"/>
        <v>15</v>
      </c>
      <c r="R200" s="86"/>
      <c r="S200" s="86">
        <v>15</v>
      </c>
      <c r="T200" s="86"/>
      <c r="U200" s="86"/>
      <c r="V200" s="86"/>
      <c r="W200" s="54" t="s">
        <v>564</v>
      </c>
      <c r="X200" s="54" t="s">
        <v>121</v>
      </c>
      <c r="Y200" s="55" t="s">
        <v>482</v>
      </c>
    </row>
    <row r="201" s="15" customFormat="1" ht="187.5" spans="1:25">
      <c r="A201" s="53" t="s">
        <v>1374</v>
      </c>
      <c r="B201" s="54" t="s">
        <v>629</v>
      </c>
      <c r="C201" s="55" t="s">
        <v>627</v>
      </c>
      <c r="D201" s="63" t="s">
        <v>89</v>
      </c>
      <c r="E201" s="107" t="s">
        <v>628</v>
      </c>
      <c r="F201" s="54">
        <v>1</v>
      </c>
      <c r="G201" s="54" t="s">
        <v>100</v>
      </c>
      <c r="H201" s="54" t="s">
        <v>506</v>
      </c>
      <c r="I201" s="54" t="s">
        <v>94</v>
      </c>
      <c r="J201" s="54" t="s">
        <v>94</v>
      </c>
      <c r="K201" s="54" t="s">
        <v>93</v>
      </c>
      <c r="L201" s="54">
        <v>185</v>
      </c>
      <c r="M201" s="54">
        <v>485</v>
      </c>
      <c r="N201" s="54">
        <v>280</v>
      </c>
      <c r="O201" s="54">
        <v>790</v>
      </c>
      <c r="P201" s="56">
        <f t="shared" si="47"/>
        <v>15</v>
      </c>
      <c r="Q201" s="56">
        <f t="shared" si="48"/>
        <v>15</v>
      </c>
      <c r="R201" s="86"/>
      <c r="S201" s="86">
        <v>15</v>
      </c>
      <c r="T201" s="86"/>
      <c r="U201" s="86"/>
      <c r="V201" s="86"/>
      <c r="W201" s="54" t="s">
        <v>508</v>
      </c>
      <c r="X201" s="54" t="s">
        <v>121</v>
      </c>
      <c r="Y201" s="55" t="s">
        <v>482</v>
      </c>
    </row>
    <row r="202" s="15" customFormat="1" ht="187.5" spans="1:25">
      <c r="A202" s="53" t="s">
        <v>1375</v>
      </c>
      <c r="B202" s="54" t="s">
        <v>630</v>
      </c>
      <c r="C202" s="55" t="s">
        <v>627</v>
      </c>
      <c r="D202" s="54" t="s">
        <v>89</v>
      </c>
      <c r="E202" s="55" t="s">
        <v>628</v>
      </c>
      <c r="F202" s="54">
        <v>1</v>
      </c>
      <c r="G202" s="54" t="s">
        <v>140</v>
      </c>
      <c r="H202" s="54" t="s">
        <v>631</v>
      </c>
      <c r="I202" s="54" t="s">
        <v>94</v>
      </c>
      <c r="J202" s="54" t="s">
        <v>94</v>
      </c>
      <c r="K202" s="54" t="s">
        <v>93</v>
      </c>
      <c r="L202" s="54">
        <v>83</v>
      </c>
      <c r="M202" s="54">
        <v>212</v>
      </c>
      <c r="N202" s="54">
        <v>279</v>
      </c>
      <c r="O202" s="54">
        <v>624</v>
      </c>
      <c r="P202" s="56">
        <f t="shared" si="47"/>
        <v>15</v>
      </c>
      <c r="Q202" s="56">
        <f t="shared" si="48"/>
        <v>15</v>
      </c>
      <c r="R202" s="86"/>
      <c r="S202" s="86">
        <v>15</v>
      </c>
      <c r="T202" s="86"/>
      <c r="U202" s="86"/>
      <c r="V202" s="86"/>
      <c r="W202" s="54" t="s">
        <v>632</v>
      </c>
      <c r="X202" s="54" t="s">
        <v>121</v>
      </c>
      <c r="Y202" s="55" t="s">
        <v>482</v>
      </c>
    </row>
    <row r="203" s="13" customFormat="1" ht="56.25" spans="1:25">
      <c r="A203" s="48" t="s">
        <v>248</v>
      </c>
      <c r="B203" s="49"/>
      <c r="C203" s="101"/>
      <c r="D203" s="102"/>
      <c r="E203" s="102"/>
      <c r="F203" s="52">
        <f>SUM(F204:F286)</f>
        <v>83</v>
      </c>
      <c r="G203" s="52"/>
      <c r="H203" s="52"/>
      <c r="I203" s="52"/>
      <c r="J203" s="52"/>
      <c r="K203" s="52"/>
      <c r="L203" s="52"/>
      <c r="M203" s="52"/>
      <c r="N203" s="52"/>
      <c r="O203" s="52"/>
      <c r="P203" s="52">
        <f t="shared" ref="P203:V203" si="52">SUM(P204:P286)</f>
        <v>4297.4</v>
      </c>
      <c r="Q203" s="52">
        <f t="shared" si="52"/>
        <v>3781.5</v>
      </c>
      <c r="R203" s="52">
        <f t="shared" si="52"/>
        <v>1572</v>
      </c>
      <c r="S203" s="52">
        <f t="shared" si="52"/>
        <v>919</v>
      </c>
      <c r="T203" s="52">
        <f t="shared" si="52"/>
        <v>882.5</v>
      </c>
      <c r="U203" s="52">
        <f t="shared" si="52"/>
        <v>408</v>
      </c>
      <c r="V203" s="52">
        <f t="shared" si="52"/>
        <v>515.9</v>
      </c>
      <c r="W203" s="104"/>
      <c r="X203" s="104"/>
      <c r="Y203" s="104"/>
    </row>
    <row r="204" s="7" customFormat="1" ht="75" spans="1:25">
      <c r="A204" s="53" t="s">
        <v>1376</v>
      </c>
      <c r="B204" s="54" t="s">
        <v>729</v>
      </c>
      <c r="C204" s="55" t="s">
        <v>730</v>
      </c>
      <c r="D204" s="63" t="s">
        <v>89</v>
      </c>
      <c r="E204" s="55" t="s">
        <v>731</v>
      </c>
      <c r="F204" s="54">
        <v>1</v>
      </c>
      <c r="G204" s="54" t="s">
        <v>189</v>
      </c>
      <c r="H204" s="54" t="s">
        <v>533</v>
      </c>
      <c r="I204" s="54" t="s">
        <v>94</v>
      </c>
      <c r="J204" s="54" t="s">
        <v>94</v>
      </c>
      <c r="K204" s="54" t="s">
        <v>94</v>
      </c>
      <c r="L204" s="54">
        <v>30</v>
      </c>
      <c r="M204" s="54">
        <v>68</v>
      </c>
      <c r="N204" s="54">
        <v>120</v>
      </c>
      <c r="O204" s="54">
        <v>258</v>
      </c>
      <c r="P204" s="56">
        <f>Q204+V204</f>
        <v>94</v>
      </c>
      <c r="Q204" s="56">
        <f>SUBTOTAL(9,R204:U204)</f>
        <v>0</v>
      </c>
      <c r="R204" s="105"/>
      <c r="S204" s="56"/>
      <c r="T204" s="56"/>
      <c r="U204" s="56"/>
      <c r="V204" s="54">
        <v>94</v>
      </c>
      <c r="W204" s="54" t="s">
        <v>142</v>
      </c>
      <c r="X204" s="54" t="s">
        <v>142</v>
      </c>
      <c r="Y204" s="60" t="s">
        <v>579</v>
      </c>
    </row>
    <row r="205" s="7" customFormat="1" ht="75" spans="1:25">
      <c r="A205" s="53" t="s">
        <v>1377</v>
      </c>
      <c r="B205" s="54" t="s">
        <v>732</v>
      </c>
      <c r="C205" s="55" t="s">
        <v>733</v>
      </c>
      <c r="D205" s="63" t="s">
        <v>89</v>
      </c>
      <c r="E205" s="55" t="s">
        <v>734</v>
      </c>
      <c r="F205" s="54">
        <v>1</v>
      </c>
      <c r="G205" s="54" t="s">
        <v>735</v>
      </c>
      <c r="H205" s="54" t="s">
        <v>586</v>
      </c>
      <c r="I205" s="54" t="s">
        <v>94</v>
      </c>
      <c r="J205" s="54" t="s">
        <v>94</v>
      </c>
      <c r="K205" s="54" t="s">
        <v>94</v>
      </c>
      <c r="L205" s="54">
        <v>43</v>
      </c>
      <c r="M205" s="54">
        <v>89</v>
      </c>
      <c r="N205" s="54">
        <v>158</v>
      </c>
      <c r="O205" s="54">
        <v>328</v>
      </c>
      <c r="P205" s="56">
        <f>Q205+V205</f>
        <v>47</v>
      </c>
      <c r="Q205" s="56">
        <f>SUBTOTAL(9,R205:U205)</f>
        <v>0</v>
      </c>
      <c r="R205" s="105"/>
      <c r="S205" s="56"/>
      <c r="T205" s="56"/>
      <c r="U205" s="56"/>
      <c r="V205" s="54">
        <v>47</v>
      </c>
      <c r="W205" s="54" t="s">
        <v>142</v>
      </c>
      <c r="X205" s="54" t="s">
        <v>142</v>
      </c>
      <c r="Y205" s="60" t="s">
        <v>579</v>
      </c>
    </row>
    <row r="206" s="7" customFormat="1" ht="75" spans="1:25">
      <c r="A206" s="53" t="s">
        <v>429</v>
      </c>
      <c r="B206" s="54" t="s">
        <v>736</v>
      </c>
      <c r="C206" s="55" t="s">
        <v>737</v>
      </c>
      <c r="D206" s="63" t="s">
        <v>89</v>
      </c>
      <c r="E206" s="55" t="s">
        <v>738</v>
      </c>
      <c r="F206" s="54">
        <v>1</v>
      </c>
      <c r="G206" s="54" t="s">
        <v>735</v>
      </c>
      <c r="H206" s="54" t="s">
        <v>739</v>
      </c>
      <c r="I206" s="54" t="s">
        <v>94</v>
      </c>
      <c r="J206" s="54" t="s">
        <v>94</v>
      </c>
      <c r="K206" s="54" t="s">
        <v>94</v>
      </c>
      <c r="L206" s="54">
        <v>52</v>
      </c>
      <c r="M206" s="54">
        <v>118</v>
      </c>
      <c r="N206" s="54">
        <v>210</v>
      </c>
      <c r="O206" s="54">
        <v>458</v>
      </c>
      <c r="P206" s="56">
        <f>Q206+V206</f>
        <v>68.34</v>
      </c>
      <c r="Q206" s="56">
        <f>SUBTOTAL(9,R206:U206)</f>
        <v>0</v>
      </c>
      <c r="R206" s="105"/>
      <c r="S206" s="56"/>
      <c r="T206" s="56"/>
      <c r="U206" s="56"/>
      <c r="V206" s="54">
        <v>68.34</v>
      </c>
      <c r="W206" s="54" t="s">
        <v>142</v>
      </c>
      <c r="X206" s="54" t="s">
        <v>142</v>
      </c>
      <c r="Y206" s="60" t="s">
        <v>579</v>
      </c>
    </row>
    <row r="207" s="7" customFormat="1" ht="75" spans="1:25">
      <c r="A207" s="53" t="s">
        <v>1378</v>
      </c>
      <c r="B207" s="54" t="s">
        <v>740</v>
      </c>
      <c r="C207" s="55" t="s">
        <v>741</v>
      </c>
      <c r="D207" s="63" t="s">
        <v>89</v>
      </c>
      <c r="E207" s="55" t="s">
        <v>738</v>
      </c>
      <c r="F207" s="54">
        <v>1</v>
      </c>
      <c r="G207" s="54" t="s">
        <v>735</v>
      </c>
      <c r="H207" s="54" t="s">
        <v>739</v>
      </c>
      <c r="I207" s="54" t="s">
        <v>94</v>
      </c>
      <c r="J207" s="54" t="s">
        <v>94</v>
      </c>
      <c r="K207" s="54" t="s">
        <v>94</v>
      </c>
      <c r="L207" s="54">
        <v>52</v>
      </c>
      <c r="M207" s="54">
        <v>118</v>
      </c>
      <c r="N207" s="54">
        <v>210</v>
      </c>
      <c r="O207" s="54">
        <v>458</v>
      </c>
      <c r="P207" s="56">
        <f>Q207+V207</f>
        <v>23.28</v>
      </c>
      <c r="Q207" s="56">
        <f>SUBTOTAL(9,R207:U207)</f>
        <v>0</v>
      </c>
      <c r="R207" s="105"/>
      <c r="S207" s="56"/>
      <c r="T207" s="56"/>
      <c r="U207" s="56"/>
      <c r="V207" s="54">
        <v>23.28</v>
      </c>
      <c r="W207" s="54" t="s">
        <v>142</v>
      </c>
      <c r="X207" s="54" t="s">
        <v>142</v>
      </c>
      <c r="Y207" s="60" t="s">
        <v>579</v>
      </c>
    </row>
    <row r="208" s="7" customFormat="1" ht="75" spans="1:25">
      <c r="A208" s="53" t="s">
        <v>1379</v>
      </c>
      <c r="B208" s="54" t="s">
        <v>742</v>
      </c>
      <c r="C208" s="55" t="s">
        <v>743</v>
      </c>
      <c r="D208" s="63" t="s">
        <v>89</v>
      </c>
      <c r="E208" s="55" t="s">
        <v>744</v>
      </c>
      <c r="F208" s="54">
        <v>1</v>
      </c>
      <c r="G208" s="54" t="s">
        <v>189</v>
      </c>
      <c r="H208" s="54" t="s">
        <v>745</v>
      </c>
      <c r="I208" s="54" t="s">
        <v>94</v>
      </c>
      <c r="J208" s="54" t="s">
        <v>94</v>
      </c>
      <c r="K208" s="54" t="s">
        <v>94</v>
      </c>
      <c r="L208" s="54">
        <v>66</v>
      </c>
      <c r="M208" s="54">
        <v>118</v>
      </c>
      <c r="N208" s="54">
        <v>182</v>
      </c>
      <c r="O208" s="54">
        <v>328</v>
      </c>
      <c r="P208" s="56">
        <f>Q208+V208</f>
        <v>17.38</v>
      </c>
      <c r="Q208" s="56">
        <f>SUBTOTAL(9,R208:U208)</f>
        <v>0</v>
      </c>
      <c r="R208" s="105"/>
      <c r="S208" s="56"/>
      <c r="T208" s="56"/>
      <c r="U208" s="56"/>
      <c r="V208" s="54">
        <v>17.38</v>
      </c>
      <c r="W208" s="54" t="s">
        <v>142</v>
      </c>
      <c r="X208" s="54" t="s">
        <v>142</v>
      </c>
      <c r="Y208" s="60" t="s">
        <v>579</v>
      </c>
    </row>
    <row r="209" s="7" customFormat="1" ht="112.5" spans="1:25">
      <c r="A209" s="53" t="s">
        <v>1380</v>
      </c>
      <c r="B209" s="53" t="s">
        <v>1381</v>
      </c>
      <c r="C209" s="59" t="s">
        <v>1382</v>
      </c>
      <c r="D209" s="54" t="s">
        <v>89</v>
      </c>
      <c r="E209" s="59" t="s">
        <v>1383</v>
      </c>
      <c r="F209" s="54">
        <v>1</v>
      </c>
      <c r="G209" s="53" t="s">
        <v>114</v>
      </c>
      <c r="H209" s="53" t="s">
        <v>1384</v>
      </c>
      <c r="I209" s="54" t="s">
        <v>94</v>
      </c>
      <c r="J209" s="54" t="s">
        <v>94</v>
      </c>
      <c r="K209" s="54" t="s">
        <v>94</v>
      </c>
      <c r="L209" s="54">
        <v>75</v>
      </c>
      <c r="M209" s="56">
        <v>232</v>
      </c>
      <c r="N209" s="56">
        <v>576</v>
      </c>
      <c r="O209" s="56">
        <v>1550</v>
      </c>
      <c r="P209" s="56">
        <f t="shared" ref="P209:P237" si="53">Q209+V209</f>
        <v>270</v>
      </c>
      <c r="Q209" s="56">
        <f t="shared" ref="Q209:Q237" si="54">SUBTOTAL(9,R209:U209)</f>
        <v>270</v>
      </c>
      <c r="R209" s="56">
        <v>270</v>
      </c>
      <c r="S209" s="56"/>
      <c r="T209" s="56"/>
      <c r="U209" s="56"/>
      <c r="V209" s="56"/>
      <c r="W209" s="53" t="s">
        <v>1385</v>
      </c>
      <c r="X209" s="53" t="s">
        <v>253</v>
      </c>
      <c r="Y209" s="59" t="s">
        <v>1386</v>
      </c>
    </row>
    <row r="210" s="6" customFormat="1" ht="56.25" spans="1:25">
      <c r="A210" s="53" t="s">
        <v>1387</v>
      </c>
      <c r="B210" s="54" t="s">
        <v>669</v>
      </c>
      <c r="C210" s="55" t="s">
        <v>1388</v>
      </c>
      <c r="D210" s="54" t="s">
        <v>89</v>
      </c>
      <c r="E210" s="55" t="s">
        <v>1389</v>
      </c>
      <c r="F210" s="54">
        <v>1</v>
      </c>
      <c r="G210" s="54" t="s">
        <v>323</v>
      </c>
      <c r="H210" s="54" t="s">
        <v>672</v>
      </c>
      <c r="I210" s="54" t="s">
        <v>94</v>
      </c>
      <c r="J210" s="54" t="s">
        <v>94</v>
      </c>
      <c r="K210" s="54" t="s">
        <v>94</v>
      </c>
      <c r="L210" s="54">
        <v>26</v>
      </c>
      <c r="M210" s="54">
        <v>72</v>
      </c>
      <c r="N210" s="54">
        <v>82</v>
      </c>
      <c r="O210" s="54">
        <v>205</v>
      </c>
      <c r="P210" s="56">
        <f t="shared" si="53"/>
        <v>36</v>
      </c>
      <c r="Q210" s="56">
        <f t="shared" si="54"/>
        <v>36</v>
      </c>
      <c r="R210" s="86">
        <v>36</v>
      </c>
      <c r="S210" s="86"/>
      <c r="T210" s="86"/>
      <c r="U210" s="86"/>
      <c r="V210" s="86"/>
      <c r="W210" s="54" t="s">
        <v>323</v>
      </c>
      <c r="X210" s="54" t="s">
        <v>121</v>
      </c>
      <c r="Y210" s="61" t="s">
        <v>470</v>
      </c>
    </row>
    <row r="211" s="7" customFormat="1" ht="206.25" spans="1:25">
      <c r="A211" s="53" t="s">
        <v>1390</v>
      </c>
      <c r="B211" s="53" t="s">
        <v>725</v>
      </c>
      <c r="C211" s="60" t="s">
        <v>1391</v>
      </c>
      <c r="D211" s="56" t="s">
        <v>89</v>
      </c>
      <c r="E211" s="60" t="s">
        <v>727</v>
      </c>
      <c r="F211" s="56">
        <v>1</v>
      </c>
      <c r="G211" s="53" t="s">
        <v>400</v>
      </c>
      <c r="H211" s="53" t="s">
        <v>728</v>
      </c>
      <c r="I211" s="54" t="s">
        <v>94</v>
      </c>
      <c r="J211" s="54" t="s">
        <v>94</v>
      </c>
      <c r="K211" s="54" t="s">
        <v>94</v>
      </c>
      <c r="L211" s="56">
        <v>75</v>
      </c>
      <c r="M211" s="56">
        <v>185</v>
      </c>
      <c r="N211" s="56">
        <v>124</v>
      </c>
      <c r="O211" s="56">
        <v>295</v>
      </c>
      <c r="P211" s="56">
        <f t="shared" si="53"/>
        <v>310</v>
      </c>
      <c r="Q211" s="56">
        <f t="shared" si="54"/>
        <v>310</v>
      </c>
      <c r="R211" s="86">
        <v>310</v>
      </c>
      <c r="S211" s="86"/>
      <c r="T211" s="86"/>
      <c r="U211" s="86"/>
      <c r="V211" s="86"/>
      <c r="W211" s="53" t="s">
        <v>728</v>
      </c>
      <c r="X211" s="56" t="s">
        <v>121</v>
      </c>
      <c r="Y211" s="59" t="s">
        <v>470</v>
      </c>
    </row>
    <row r="212" s="6" customFormat="1" ht="75" spans="1:25">
      <c r="A212" s="53" t="s">
        <v>1392</v>
      </c>
      <c r="B212" s="54" t="s">
        <v>655</v>
      </c>
      <c r="C212" s="55" t="s">
        <v>1393</v>
      </c>
      <c r="D212" s="63" t="s">
        <v>89</v>
      </c>
      <c r="E212" s="55" t="s">
        <v>657</v>
      </c>
      <c r="F212" s="54">
        <v>1</v>
      </c>
      <c r="G212" s="54" t="s">
        <v>148</v>
      </c>
      <c r="H212" s="54" t="s">
        <v>563</v>
      </c>
      <c r="I212" s="54" t="s">
        <v>94</v>
      </c>
      <c r="J212" s="54" t="s">
        <v>93</v>
      </c>
      <c r="K212" s="54" t="s">
        <v>93</v>
      </c>
      <c r="L212" s="54">
        <v>20</v>
      </c>
      <c r="M212" s="54">
        <v>52</v>
      </c>
      <c r="N212" s="54">
        <v>68</v>
      </c>
      <c r="O212" s="54">
        <v>176</v>
      </c>
      <c r="P212" s="56">
        <f t="shared" si="53"/>
        <v>15</v>
      </c>
      <c r="Q212" s="56">
        <f t="shared" si="54"/>
        <v>15</v>
      </c>
      <c r="R212" s="86"/>
      <c r="S212" s="86"/>
      <c r="T212" s="86">
        <v>15</v>
      </c>
      <c r="U212" s="86"/>
      <c r="V212" s="86"/>
      <c r="W212" s="54" t="s">
        <v>564</v>
      </c>
      <c r="X212" s="54" t="s">
        <v>121</v>
      </c>
      <c r="Y212" s="59" t="s">
        <v>470</v>
      </c>
    </row>
    <row r="213" s="6" customFormat="1" ht="75" spans="1:25">
      <c r="A213" s="53" t="s">
        <v>1394</v>
      </c>
      <c r="B213" s="54" t="s">
        <v>658</v>
      </c>
      <c r="C213" s="55" t="s">
        <v>1395</v>
      </c>
      <c r="D213" s="54" t="s">
        <v>660</v>
      </c>
      <c r="E213" s="55" t="s">
        <v>661</v>
      </c>
      <c r="F213" s="54">
        <v>1</v>
      </c>
      <c r="G213" s="54" t="s">
        <v>512</v>
      </c>
      <c r="H213" s="54" t="s">
        <v>662</v>
      </c>
      <c r="I213" s="56" t="s">
        <v>93</v>
      </c>
      <c r="J213" s="54" t="s">
        <v>94</v>
      </c>
      <c r="K213" s="54" t="s">
        <v>94</v>
      </c>
      <c r="L213" s="54">
        <v>51</v>
      </c>
      <c r="M213" s="54">
        <v>132</v>
      </c>
      <c r="N213" s="54">
        <v>120</v>
      </c>
      <c r="O213" s="54">
        <v>286</v>
      </c>
      <c r="P213" s="56">
        <f t="shared" si="53"/>
        <v>25</v>
      </c>
      <c r="Q213" s="56">
        <f t="shared" si="54"/>
        <v>25</v>
      </c>
      <c r="R213" s="86"/>
      <c r="S213" s="86">
        <v>25</v>
      </c>
      <c r="T213" s="86"/>
      <c r="U213" s="86"/>
      <c r="V213" s="86"/>
      <c r="W213" s="54" t="s">
        <v>663</v>
      </c>
      <c r="X213" s="54" t="s">
        <v>121</v>
      </c>
      <c r="Y213" s="59" t="s">
        <v>470</v>
      </c>
    </row>
    <row r="214" s="6" customFormat="1" ht="75" spans="1:25">
      <c r="A214" s="53" t="s">
        <v>1396</v>
      </c>
      <c r="B214" s="54" t="s">
        <v>664</v>
      </c>
      <c r="C214" s="55" t="s">
        <v>1397</v>
      </c>
      <c r="D214" s="54" t="s">
        <v>89</v>
      </c>
      <c r="E214" s="55" t="s">
        <v>666</v>
      </c>
      <c r="F214" s="54">
        <v>1</v>
      </c>
      <c r="G214" s="54" t="s">
        <v>127</v>
      </c>
      <c r="H214" s="54" t="s">
        <v>667</v>
      </c>
      <c r="I214" s="56" t="s">
        <v>93</v>
      </c>
      <c r="J214" s="54" t="s">
        <v>94</v>
      </c>
      <c r="K214" s="54" t="s">
        <v>94</v>
      </c>
      <c r="L214" s="54">
        <v>13</v>
      </c>
      <c r="M214" s="54">
        <v>35</v>
      </c>
      <c r="N214" s="54">
        <v>45</v>
      </c>
      <c r="O214" s="54">
        <v>128</v>
      </c>
      <c r="P214" s="56">
        <f t="shared" si="53"/>
        <v>22</v>
      </c>
      <c r="Q214" s="56">
        <f t="shared" si="54"/>
        <v>22</v>
      </c>
      <c r="R214" s="86"/>
      <c r="S214" s="86"/>
      <c r="T214" s="86">
        <v>22</v>
      </c>
      <c r="U214" s="86"/>
      <c r="V214" s="86"/>
      <c r="W214" s="54" t="s">
        <v>668</v>
      </c>
      <c r="X214" s="54" t="s">
        <v>121</v>
      </c>
      <c r="Y214" s="55" t="s">
        <v>470</v>
      </c>
    </row>
    <row r="215" s="6" customFormat="1" ht="75" spans="1:25">
      <c r="A215" s="53" t="s">
        <v>1398</v>
      </c>
      <c r="B215" s="54" t="s">
        <v>673</v>
      </c>
      <c r="C215" s="55" t="s">
        <v>674</v>
      </c>
      <c r="D215" s="63" t="s">
        <v>660</v>
      </c>
      <c r="E215" s="55" t="s">
        <v>675</v>
      </c>
      <c r="F215" s="54">
        <v>1</v>
      </c>
      <c r="G215" s="54" t="s">
        <v>166</v>
      </c>
      <c r="H215" s="54" t="s">
        <v>676</v>
      </c>
      <c r="I215" s="54" t="s">
        <v>94</v>
      </c>
      <c r="J215" s="54" t="s">
        <v>94</v>
      </c>
      <c r="K215" s="54" t="s">
        <v>94</v>
      </c>
      <c r="L215" s="54">
        <v>13</v>
      </c>
      <c r="M215" s="54">
        <v>32</v>
      </c>
      <c r="N215" s="54">
        <v>42</v>
      </c>
      <c r="O215" s="54">
        <v>98</v>
      </c>
      <c r="P215" s="56">
        <f t="shared" si="53"/>
        <v>78</v>
      </c>
      <c r="Q215" s="56">
        <f t="shared" si="54"/>
        <v>72</v>
      </c>
      <c r="R215" s="86"/>
      <c r="S215" s="86">
        <v>72</v>
      </c>
      <c r="T215" s="86"/>
      <c r="U215" s="86"/>
      <c r="V215" s="86">
        <v>6</v>
      </c>
      <c r="W215" s="54" t="s">
        <v>677</v>
      </c>
      <c r="X215" s="54" t="s">
        <v>121</v>
      </c>
      <c r="Y215" s="59" t="s">
        <v>470</v>
      </c>
    </row>
    <row r="216" s="6" customFormat="1" ht="75" spans="1:25">
      <c r="A216" s="53" t="s">
        <v>1399</v>
      </c>
      <c r="B216" s="54" t="s">
        <v>678</v>
      </c>
      <c r="C216" s="55" t="s">
        <v>1400</v>
      </c>
      <c r="D216" s="63" t="s">
        <v>660</v>
      </c>
      <c r="E216" s="55" t="s">
        <v>680</v>
      </c>
      <c r="F216" s="54">
        <v>1</v>
      </c>
      <c r="G216" s="54" t="s">
        <v>166</v>
      </c>
      <c r="H216" s="54" t="s">
        <v>681</v>
      </c>
      <c r="I216" s="54" t="s">
        <v>94</v>
      </c>
      <c r="J216" s="54" t="s">
        <v>94</v>
      </c>
      <c r="K216" s="54" t="s">
        <v>94</v>
      </c>
      <c r="L216" s="54">
        <v>11</v>
      </c>
      <c r="M216" s="54">
        <v>23</v>
      </c>
      <c r="N216" s="54">
        <v>42</v>
      </c>
      <c r="O216" s="54">
        <v>96</v>
      </c>
      <c r="P216" s="56">
        <f t="shared" si="53"/>
        <v>65</v>
      </c>
      <c r="Q216" s="56">
        <f t="shared" si="54"/>
        <v>65</v>
      </c>
      <c r="R216" s="86"/>
      <c r="S216" s="86">
        <v>65</v>
      </c>
      <c r="T216" s="86"/>
      <c r="U216" s="86"/>
      <c r="V216" s="86"/>
      <c r="W216" s="54" t="s">
        <v>682</v>
      </c>
      <c r="X216" s="54" t="s">
        <v>121</v>
      </c>
      <c r="Y216" s="59" t="s">
        <v>470</v>
      </c>
    </row>
    <row r="217" s="6" customFormat="1" ht="75" spans="1:25">
      <c r="A217" s="53" t="s">
        <v>1401</v>
      </c>
      <c r="B217" s="54" t="s">
        <v>683</v>
      </c>
      <c r="C217" s="55" t="s">
        <v>684</v>
      </c>
      <c r="D217" s="63" t="s">
        <v>89</v>
      </c>
      <c r="E217" s="55" t="s">
        <v>685</v>
      </c>
      <c r="F217" s="54">
        <v>1</v>
      </c>
      <c r="G217" s="54" t="s">
        <v>100</v>
      </c>
      <c r="H217" s="54" t="s">
        <v>506</v>
      </c>
      <c r="I217" s="54" t="s">
        <v>94</v>
      </c>
      <c r="J217" s="54" t="s">
        <v>94</v>
      </c>
      <c r="K217" s="54" t="s">
        <v>93</v>
      </c>
      <c r="L217" s="54">
        <v>128</v>
      </c>
      <c r="M217" s="54">
        <v>428</v>
      </c>
      <c r="N217" s="54">
        <v>346</v>
      </c>
      <c r="O217" s="54">
        <v>998</v>
      </c>
      <c r="P217" s="56">
        <f t="shared" si="53"/>
        <v>19</v>
      </c>
      <c r="Q217" s="56">
        <f t="shared" si="54"/>
        <v>19</v>
      </c>
      <c r="R217" s="86"/>
      <c r="S217" s="86"/>
      <c r="T217" s="86">
        <v>19</v>
      </c>
      <c r="U217" s="86"/>
      <c r="V217" s="86"/>
      <c r="W217" s="54" t="s">
        <v>508</v>
      </c>
      <c r="X217" s="54" t="s">
        <v>121</v>
      </c>
      <c r="Y217" s="59" t="s">
        <v>470</v>
      </c>
    </row>
    <row r="218" s="6" customFormat="1" ht="75" spans="1:25">
      <c r="A218" s="53" t="s">
        <v>1402</v>
      </c>
      <c r="B218" s="54" t="s">
        <v>686</v>
      </c>
      <c r="C218" s="60" t="s">
        <v>687</v>
      </c>
      <c r="D218" s="63" t="s">
        <v>89</v>
      </c>
      <c r="E218" s="55" t="s">
        <v>688</v>
      </c>
      <c r="F218" s="54">
        <v>1</v>
      </c>
      <c r="G218" s="54" t="s">
        <v>100</v>
      </c>
      <c r="H218" s="54" t="s">
        <v>315</v>
      </c>
      <c r="I218" s="54" t="s">
        <v>93</v>
      </c>
      <c r="J218" s="54" t="s">
        <v>94</v>
      </c>
      <c r="K218" s="54" t="s">
        <v>94</v>
      </c>
      <c r="L218" s="54">
        <v>31</v>
      </c>
      <c r="M218" s="54">
        <v>78</v>
      </c>
      <c r="N218" s="54">
        <v>125</v>
      </c>
      <c r="O218" s="54">
        <v>314</v>
      </c>
      <c r="P218" s="56">
        <f t="shared" si="53"/>
        <v>12</v>
      </c>
      <c r="Q218" s="56">
        <f t="shared" si="54"/>
        <v>12</v>
      </c>
      <c r="R218" s="86">
        <v>12</v>
      </c>
      <c r="S218" s="86"/>
      <c r="T218" s="86"/>
      <c r="U218" s="86"/>
      <c r="V218" s="86"/>
      <c r="W218" s="54" t="s">
        <v>469</v>
      </c>
      <c r="X218" s="54" t="s">
        <v>121</v>
      </c>
      <c r="Y218" s="59" t="s">
        <v>470</v>
      </c>
    </row>
    <row r="219" s="6" customFormat="1" ht="56.25" spans="1:25">
      <c r="A219" s="53" t="s">
        <v>1403</v>
      </c>
      <c r="B219" s="54" t="s">
        <v>689</v>
      </c>
      <c r="C219" s="55" t="s">
        <v>1404</v>
      </c>
      <c r="D219" s="54" t="s">
        <v>89</v>
      </c>
      <c r="E219" s="59" t="s">
        <v>1405</v>
      </c>
      <c r="F219" s="54">
        <v>1</v>
      </c>
      <c r="G219" s="54" t="s">
        <v>393</v>
      </c>
      <c r="H219" s="54" t="s">
        <v>692</v>
      </c>
      <c r="I219" s="54" t="s">
        <v>93</v>
      </c>
      <c r="J219" s="54" t="s">
        <v>94</v>
      </c>
      <c r="K219" s="54" t="s">
        <v>94</v>
      </c>
      <c r="L219" s="54">
        <v>46</v>
      </c>
      <c r="M219" s="54">
        <v>103</v>
      </c>
      <c r="N219" s="54">
        <v>185</v>
      </c>
      <c r="O219" s="54">
        <v>312</v>
      </c>
      <c r="P219" s="56">
        <f t="shared" si="53"/>
        <v>22</v>
      </c>
      <c r="Q219" s="56">
        <f t="shared" si="54"/>
        <v>22</v>
      </c>
      <c r="R219" s="86"/>
      <c r="S219" s="86"/>
      <c r="T219" s="86">
        <v>22</v>
      </c>
      <c r="U219" s="86"/>
      <c r="V219" s="86"/>
      <c r="W219" s="54" t="s">
        <v>693</v>
      </c>
      <c r="X219" s="54" t="s">
        <v>121</v>
      </c>
      <c r="Y219" s="59" t="s">
        <v>470</v>
      </c>
    </row>
    <row r="220" s="6" customFormat="1" ht="75" spans="1:25">
      <c r="A220" s="53" t="s">
        <v>1406</v>
      </c>
      <c r="B220" s="54" t="s">
        <v>694</v>
      </c>
      <c r="C220" s="55" t="s">
        <v>1407</v>
      </c>
      <c r="D220" s="54" t="s">
        <v>660</v>
      </c>
      <c r="E220" s="55" t="s">
        <v>696</v>
      </c>
      <c r="F220" s="54">
        <v>1</v>
      </c>
      <c r="G220" s="54" t="s">
        <v>201</v>
      </c>
      <c r="H220" s="54" t="s">
        <v>697</v>
      </c>
      <c r="I220" s="54" t="s">
        <v>94</v>
      </c>
      <c r="J220" s="54" t="s">
        <v>94</v>
      </c>
      <c r="K220" s="54" t="s">
        <v>94</v>
      </c>
      <c r="L220" s="54">
        <v>12</v>
      </c>
      <c r="M220" s="54">
        <v>26</v>
      </c>
      <c r="N220" s="54">
        <v>36</v>
      </c>
      <c r="O220" s="54">
        <v>72</v>
      </c>
      <c r="P220" s="56">
        <f t="shared" si="53"/>
        <v>22</v>
      </c>
      <c r="Q220" s="56">
        <f t="shared" si="54"/>
        <v>22</v>
      </c>
      <c r="R220" s="86"/>
      <c r="S220" s="86">
        <v>22</v>
      </c>
      <c r="T220" s="86"/>
      <c r="U220" s="86"/>
      <c r="V220" s="86"/>
      <c r="W220" s="54" t="s">
        <v>698</v>
      </c>
      <c r="X220" s="54" t="s">
        <v>121</v>
      </c>
      <c r="Y220" s="59" t="s">
        <v>470</v>
      </c>
    </row>
    <row r="221" s="6" customFormat="1" ht="56.25" spans="1:25">
      <c r="A221" s="53" t="s">
        <v>1408</v>
      </c>
      <c r="B221" s="54" t="s">
        <v>699</v>
      </c>
      <c r="C221" s="55" t="s">
        <v>1409</v>
      </c>
      <c r="D221" s="54" t="s">
        <v>660</v>
      </c>
      <c r="E221" s="55" t="s">
        <v>701</v>
      </c>
      <c r="F221" s="54">
        <v>1</v>
      </c>
      <c r="G221" s="54" t="s">
        <v>140</v>
      </c>
      <c r="H221" s="54" t="s">
        <v>702</v>
      </c>
      <c r="I221" s="54" t="s">
        <v>94</v>
      </c>
      <c r="J221" s="54" t="s">
        <v>94</v>
      </c>
      <c r="K221" s="54" t="s">
        <v>94</v>
      </c>
      <c r="L221" s="54">
        <v>27</v>
      </c>
      <c r="M221" s="54">
        <v>86</v>
      </c>
      <c r="N221" s="54">
        <v>59</v>
      </c>
      <c r="O221" s="54">
        <v>176</v>
      </c>
      <c r="P221" s="56">
        <f t="shared" si="53"/>
        <v>32</v>
      </c>
      <c r="Q221" s="56">
        <f t="shared" si="54"/>
        <v>32</v>
      </c>
      <c r="R221" s="86"/>
      <c r="S221" s="86">
        <v>32</v>
      </c>
      <c r="T221" s="86"/>
      <c r="U221" s="86"/>
      <c r="V221" s="86"/>
      <c r="W221" s="54" t="s">
        <v>703</v>
      </c>
      <c r="X221" s="54" t="s">
        <v>121</v>
      </c>
      <c r="Y221" s="59" t="s">
        <v>470</v>
      </c>
    </row>
    <row r="222" s="6" customFormat="1" ht="75" spans="1:25">
      <c r="A222" s="53" t="s">
        <v>1410</v>
      </c>
      <c r="B222" s="54" t="s">
        <v>704</v>
      </c>
      <c r="C222" s="55" t="s">
        <v>1411</v>
      </c>
      <c r="D222" s="54" t="s">
        <v>89</v>
      </c>
      <c r="E222" s="55" t="s">
        <v>706</v>
      </c>
      <c r="F222" s="54">
        <v>1</v>
      </c>
      <c r="G222" s="54" t="s">
        <v>140</v>
      </c>
      <c r="H222" s="54" t="s">
        <v>631</v>
      </c>
      <c r="I222" s="54" t="s">
        <v>94</v>
      </c>
      <c r="J222" s="54" t="s">
        <v>94</v>
      </c>
      <c r="K222" s="54" t="s">
        <v>93</v>
      </c>
      <c r="L222" s="54">
        <v>82</v>
      </c>
      <c r="M222" s="54">
        <v>214</v>
      </c>
      <c r="N222" s="54">
        <v>279</v>
      </c>
      <c r="O222" s="54">
        <v>636</v>
      </c>
      <c r="P222" s="56">
        <f t="shared" si="53"/>
        <v>55</v>
      </c>
      <c r="Q222" s="56">
        <f t="shared" si="54"/>
        <v>55</v>
      </c>
      <c r="R222" s="86"/>
      <c r="S222" s="86">
        <v>55</v>
      </c>
      <c r="T222" s="86"/>
      <c r="U222" s="86"/>
      <c r="V222" s="86"/>
      <c r="W222" s="54" t="s">
        <v>632</v>
      </c>
      <c r="X222" s="54" t="s">
        <v>121</v>
      </c>
      <c r="Y222" s="59" t="s">
        <v>470</v>
      </c>
    </row>
    <row r="223" s="6" customFormat="1" ht="56.25" spans="1:25">
      <c r="A223" s="53" t="s">
        <v>1412</v>
      </c>
      <c r="B223" s="54" t="s">
        <v>707</v>
      </c>
      <c r="C223" s="55" t="s">
        <v>1413</v>
      </c>
      <c r="D223" s="54" t="s">
        <v>89</v>
      </c>
      <c r="E223" s="55" t="s">
        <v>1414</v>
      </c>
      <c r="F223" s="54">
        <v>1</v>
      </c>
      <c r="G223" s="54" t="s">
        <v>140</v>
      </c>
      <c r="H223" s="54" t="s">
        <v>710</v>
      </c>
      <c r="I223" s="54" t="s">
        <v>94</v>
      </c>
      <c r="J223" s="54" t="s">
        <v>94</v>
      </c>
      <c r="K223" s="54" t="s">
        <v>94</v>
      </c>
      <c r="L223" s="54">
        <v>47</v>
      </c>
      <c r="M223" s="54">
        <v>117.5</v>
      </c>
      <c r="N223" s="54">
        <v>78</v>
      </c>
      <c r="O223" s="54">
        <v>195</v>
      </c>
      <c r="P223" s="56">
        <f t="shared" si="53"/>
        <v>17</v>
      </c>
      <c r="Q223" s="56">
        <f t="shared" si="54"/>
        <v>17</v>
      </c>
      <c r="R223" s="86">
        <v>17</v>
      </c>
      <c r="S223" s="86"/>
      <c r="T223" s="86"/>
      <c r="U223" s="86"/>
      <c r="V223" s="86"/>
      <c r="W223" s="54" t="s">
        <v>711</v>
      </c>
      <c r="X223" s="54" t="s">
        <v>121</v>
      </c>
      <c r="Y223" s="59" t="s">
        <v>470</v>
      </c>
    </row>
    <row r="224" s="6" customFormat="1" ht="56.25" spans="1:25">
      <c r="A224" s="53" t="s">
        <v>1415</v>
      </c>
      <c r="B224" s="54" t="s">
        <v>712</v>
      </c>
      <c r="C224" s="55" t="s">
        <v>713</v>
      </c>
      <c r="D224" s="63" t="s">
        <v>89</v>
      </c>
      <c r="E224" s="59" t="s">
        <v>1416</v>
      </c>
      <c r="F224" s="54">
        <v>1</v>
      </c>
      <c r="G224" s="54" t="s">
        <v>109</v>
      </c>
      <c r="H224" s="54" t="s">
        <v>573</v>
      </c>
      <c r="I224" s="54" t="s">
        <v>94</v>
      </c>
      <c r="J224" s="54" t="s">
        <v>94</v>
      </c>
      <c r="K224" s="54" t="s">
        <v>94</v>
      </c>
      <c r="L224" s="54">
        <v>35</v>
      </c>
      <c r="M224" s="54">
        <v>76</v>
      </c>
      <c r="N224" s="54">
        <v>177</v>
      </c>
      <c r="O224" s="54">
        <v>286</v>
      </c>
      <c r="P224" s="56">
        <f t="shared" si="53"/>
        <v>36</v>
      </c>
      <c r="Q224" s="56">
        <f t="shared" si="54"/>
        <v>36</v>
      </c>
      <c r="R224" s="86"/>
      <c r="S224" s="86"/>
      <c r="T224" s="86">
        <v>36</v>
      </c>
      <c r="U224" s="86"/>
      <c r="V224" s="86"/>
      <c r="W224" s="54" t="s">
        <v>574</v>
      </c>
      <c r="X224" s="54" t="s">
        <v>121</v>
      </c>
      <c r="Y224" s="59" t="s">
        <v>470</v>
      </c>
    </row>
    <row r="225" s="6" customFormat="1" ht="56.25" spans="1:25">
      <c r="A225" s="53" t="s">
        <v>1417</v>
      </c>
      <c r="B225" s="54" t="s">
        <v>715</v>
      </c>
      <c r="C225" s="55" t="s">
        <v>1418</v>
      </c>
      <c r="D225" s="54" t="s">
        <v>660</v>
      </c>
      <c r="E225" s="55" t="s">
        <v>1419</v>
      </c>
      <c r="F225" s="54">
        <v>1</v>
      </c>
      <c r="G225" s="54" t="s">
        <v>109</v>
      </c>
      <c r="H225" s="54" t="s">
        <v>718</v>
      </c>
      <c r="I225" s="54" t="s">
        <v>94</v>
      </c>
      <c r="J225" s="54" t="s">
        <v>94</v>
      </c>
      <c r="K225" s="54" t="s">
        <v>94</v>
      </c>
      <c r="L225" s="54">
        <v>38</v>
      </c>
      <c r="M225" s="54">
        <v>153</v>
      </c>
      <c r="N225" s="54">
        <v>136</v>
      </c>
      <c r="O225" s="54">
        <v>326</v>
      </c>
      <c r="P225" s="56">
        <f t="shared" si="53"/>
        <v>23</v>
      </c>
      <c r="Q225" s="56">
        <f t="shared" si="54"/>
        <v>23</v>
      </c>
      <c r="R225" s="86"/>
      <c r="S225" s="86">
        <v>23</v>
      </c>
      <c r="T225" s="86"/>
      <c r="U225" s="86"/>
      <c r="V225" s="86"/>
      <c r="W225" s="54" t="s">
        <v>574</v>
      </c>
      <c r="X225" s="54" t="s">
        <v>121</v>
      </c>
      <c r="Y225" s="59" t="s">
        <v>470</v>
      </c>
    </row>
    <row r="226" s="6" customFormat="1" ht="56.25" spans="1:25">
      <c r="A226" s="53" t="s">
        <v>1420</v>
      </c>
      <c r="B226" s="54" t="s">
        <v>720</v>
      </c>
      <c r="C226" s="55" t="s">
        <v>1421</v>
      </c>
      <c r="D226" s="54" t="s">
        <v>89</v>
      </c>
      <c r="E226" s="55" t="s">
        <v>1422</v>
      </c>
      <c r="F226" s="54">
        <v>1</v>
      </c>
      <c r="G226" s="54" t="s">
        <v>189</v>
      </c>
      <c r="H226" s="54" t="s">
        <v>723</v>
      </c>
      <c r="I226" s="54" t="s">
        <v>93</v>
      </c>
      <c r="J226" s="54" t="s">
        <v>94</v>
      </c>
      <c r="K226" s="54" t="s">
        <v>94</v>
      </c>
      <c r="L226" s="54">
        <v>30</v>
      </c>
      <c r="M226" s="54">
        <v>75</v>
      </c>
      <c r="N226" s="54">
        <v>120</v>
      </c>
      <c r="O226" s="54">
        <v>300</v>
      </c>
      <c r="P226" s="56">
        <f t="shared" si="53"/>
        <v>30</v>
      </c>
      <c r="Q226" s="56">
        <f t="shared" si="54"/>
        <v>30</v>
      </c>
      <c r="R226" s="108">
        <v>30</v>
      </c>
      <c r="S226" s="86"/>
      <c r="T226" s="86"/>
      <c r="U226" s="86"/>
      <c r="V226" s="86"/>
      <c r="W226" s="54" t="s">
        <v>724</v>
      </c>
      <c r="X226" s="54" t="s">
        <v>121</v>
      </c>
      <c r="Y226" s="61" t="s">
        <v>470</v>
      </c>
    </row>
    <row r="227" s="7" customFormat="1" ht="75" spans="1:25">
      <c r="A227" s="53" t="s">
        <v>1423</v>
      </c>
      <c r="B227" s="53" t="s">
        <v>1424</v>
      </c>
      <c r="C227" s="59" t="s">
        <v>1425</v>
      </c>
      <c r="D227" s="67" t="s">
        <v>89</v>
      </c>
      <c r="E227" s="60" t="s">
        <v>1426</v>
      </c>
      <c r="F227" s="56">
        <v>1</v>
      </c>
      <c r="G227" s="53" t="s">
        <v>155</v>
      </c>
      <c r="H227" s="53" t="s">
        <v>1427</v>
      </c>
      <c r="I227" s="56" t="s">
        <v>93</v>
      </c>
      <c r="J227" s="54" t="s">
        <v>94</v>
      </c>
      <c r="K227" s="54" t="s">
        <v>94</v>
      </c>
      <c r="L227" s="56">
        <v>66</v>
      </c>
      <c r="M227" s="56">
        <v>198</v>
      </c>
      <c r="N227" s="56">
        <v>66</v>
      </c>
      <c r="O227" s="56">
        <v>198</v>
      </c>
      <c r="P227" s="56">
        <f t="shared" si="53"/>
        <v>45</v>
      </c>
      <c r="Q227" s="56">
        <f t="shared" si="54"/>
        <v>45</v>
      </c>
      <c r="R227" s="86">
        <v>45</v>
      </c>
      <c r="S227" s="86"/>
      <c r="T227" s="86"/>
      <c r="U227" s="86"/>
      <c r="V227" s="86"/>
      <c r="W227" s="56" t="s">
        <v>1428</v>
      </c>
      <c r="X227" s="56" t="s">
        <v>121</v>
      </c>
      <c r="Y227" s="59" t="s">
        <v>470</v>
      </c>
    </row>
    <row r="228" s="7" customFormat="1" ht="75" spans="1:25">
      <c r="A228" s="53" t="s">
        <v>1429</v>
      </c>
      <c r="B228" s="53" t="s">
        <v>1430</v>
      </c>
      <c r="C228" s="59" t="s">
        <v>1431</v>
      </c>
      <c r="D228" s="56" t="s">
        <v>89</v>
      </c>
      <c r="E228" s="60" t="s">
        <v>1432</v>
      </c>
      <c r="F228" s="56">
        <v>1</v>
      </c>
      <c r="G228" s="56" t="s">
        <v>148</v>
      </c>
      <c r="H228" s="53" t="s">
        <v>1433</v>
      </c>
      <c r="I228" s="54" t="s">
        <v>94</v>
      </c>
      <c r="J228" s="54" t="s">
        <v>93</v>
      </c>
      <c r="K228" s="54" t="s">
        <v>94</v>
      </c>
      <c r="L228" s="53" t="s">
        <v>423</v>
      </c>
      <c r="M228" s="56" t="s">
        <v>1319</v>
      </c>
      <c r="N228" s="56" t="s">
        <v>1155</v>
      </c>
      <c r="O228" s="56" t="s">
        <v>1434</v>
      </c>
      <c r="P228" s="56">
        <f t="shared" si="53"/>
        <v>34</v>
      </c>
      <c r="Q228" s="56">
        <f t="shared" si="54"/>
        <v>30</v>
      </c>
      <c r="R228" s="86">
        <v>30</v>
      </c>
      <c r="S228" s="86"/>
      <c r="T228" s="86"/>
      <c r="U228" s="86"/>
      <c r="V228" s="86">
        <v>4</v>
      </c>
      <c r="W228" s="53" t="s">
        <v>1435</v>
      </c>
      <c r="X228" s="56" t="s">
        <v>121</v>
      </c>
      <c r="Y228" s="59" t="s">
        <v>470</v>
      </c>
    </row>
    <row r="229" s="7" customFormat="1" ht="56.25" spans="1:25">
      <c r="A229" s="53" t="s">
        <v>1436</v>
      </c>
      <c r="B229" s="53" t="s">
        <v>1437</v>
      </c>
      <c r="C229" s="59" t="s">
        <v>1438</v>
      </c>
      <c r="D229" s="67" t="s">
        <v>89</v>
      </c>
      <c r="E229" s="60" t="s">
        <v>1439</v>
      </c>
      <c r="F229" s="56">
        <v>1</v>
      </c>
      <c r="G229" s="53" t="s">
        <v>91</v>
      </c>
      <c r="H229" s="53" t="s">
        <v>501</v>
      </c>
      <c r="I229" s="54" t="s">
        <v>94</v>
      </c>
      <c r="J229" s="54" t="s">
        <v>94</v>
      </c>
      <c r="K229" s="54" t="s">
        <v>94</v>
      </c>
      <c r="L229" s="56">
        <v>98</v>
      </c>
      <c r="M229" s="56">
        <v>294</v>
      </c>
      <c r="N229" s="56">
        <v>210</v>
      </c>
      <c r="O229" s="56">
        <v>630</v>
      </c>
      <c r="P229" s="56">
        <f t="shared" si="53"/>
        <v>65</v>
      </c>
      <c r="Q229" s="56">
        <f t="shared" si="54"/>
        <v>65</v>
      </c>
      <c r="R229" s="86">
        <v>65</v>
      </c>
      <c r="S229" s="86"/>
      <c r="T229" s="86"/>
      <c r="U229" s="86"/>
      <c r="V229" s="86"/>
      <c r="W229" s="56" t="s">
        <v>1440</v>
      </c>
      <c r="X229" s="56" t="s">
        <v>121</v>
      </c>
      <c r="Y229" s="59" t="s">
        <v>470</v>
      </c>
    </row>
    <row r="230" s="7" customFormat="1" ht="56.25" spans="1:25">
      <c r="A230" s="53" t="s">
        <v>1441</v>
      </c>
      <c r="B230" s="53" t="s">
        <v>1442</v>
      </c>
      <c r="C230" s="59" t="s">
        <v>1443</v>
      </c>
      <c r="D230" s="56" t="s">
        <v>89</v>
      </c>
      <c r="E230" s="59" t="s">
        <v>1444</v>
      </c>
      <c r="F230" s="56">
        <v>1</v>
      </c>
      <c r="G230" s="53" t="s">
        <v>512</v>
      </c>
      <c r="H230" s="53" t="s">
        <v>513</v>
      </c>
      <c r="I230" s="54" t="s">
        <v>94</v>
      </c>
      <c r="J230" s="54" t="s">
        <v>94</v>
      </c>
      <c r="K230" s="54" t="s">
        <v>94</v>
      </c>
      <c r="L230" s="56">
        <v>125</v>
      </c>
      <c r="M230" s="56">
        <v>218</v>
      </c>
      <c r="N230" s="56">
        <v>160</v>
      </c>
      <c r="O230" s="56">
        <v>345</v>
      </c>
      <c r="P230" s="56">
        <f t="shared" si="53"/>
        <v>45</v>
      </c>
      <c r="Q230" s="56">
        <f t="shared" si="54"/>
        <v>45</v>
      </c>
      <c r="R230" s="86"/>
      <c r="S230" s="86">
        <v>45</v>
      </c>
      <c r="T230" s="86"/>
      <c r="U230" s="86"/>
      <c r="V230" s="86"/>
      <c r="W230" s="56" t="s">
        <v>1445</v>
      </c>
      <c r="X230" s="56" t="s">
        <v>121</v>
      </c>
      <c r="Y230" s="61" t="s">
        <v>470</v>
      </c>
    </row>
    <row r="231" s="7" customFormat="1" ht="75" spans="1:25">
      <c r="A231" s="53" t="s">
        <v>1446</v>
      </c>
      <c r="B231" s="53" t="s">
        <v>1447</v>
      </c>
      <c r="C231" s="59" t="s">
        <v>1448</v>
      </c>
      <c r="D231" s="56" t="s">
        <v>89</v>
      </c>
      <c r="E231" s="60" t="s">
        <v>1449</v>
      </c>
      <c r="F231" s="56">
        <v>1</v>
      </c>
      <c r="G231" s="56" t="s">
        <v>512</v>
      </c>
      <c r="H231" s="53" t="s">
        <v>1450</v>
      </c>
      <c r="I231" s="54" t="s">
        <v>94</v>
      </c>
      <c r="J231" s="54" t="s">
        <v>94</v>
      </c>
      <c r="K231" s="54" t="s">
        <v>94</v>
      </c>
      <c r="L231" s="53" t="s">
        <v>1194</v>
      </c>
      <c r="M231" s="56" t="s">
        <v>1451</v>
      </c>
      <c r="N231" s="56" t="s">
        <v>1357</v>
      </c>
      <c r="O231" s="56" t="s">
        <v>1452</v>
      </c>
      <c r="P231" s="56">
        <f t="shared" si="53"/>
        <v>40</v>
      </c>
      <c r="Q231" s="56">
        <f t="shared" si="54"/>
        <v>40</v>
      </c>
      <c r="R231" s="86">
        <v>40</v>
      </c>
      <c r="S231" s="86"/>
      <c r="T231" s="86"/>
      <c r="U231" s="86"/>
      <c r="V231" s="86"/>
      <c r="W231" s="53" t="s">
        <v>1453</v>
      </c>
      <c r="X231" s="56" t="s">
        <v>121</v>
      </c>
      <c r="Y231" s="59" t="s">
        <v>470</v>
      </c>
    </row>
    <row r="232" s="7" customFormat="1" ht="75" spans="1:25">
      <c r="A232" s="53" t="s">
        <v>1454</v>
      </c>
      <c r="B232" s="53" t="s">
        <v>1455</v>
      </c>
      <c r="C232" s="59" t="s">
        <v>1456</v>
      </c>
      <c r="D232" s="56" t="s">
        <v>89</v>
      </c>
      <c r="E232" s="59" t="s">
        <v>1457</v>
      </c>
      <c r="F232" s="56">
        <v>1</v>
      </c>
      <c r="G232" s="53" t="s">
        <v>512</v>
      </c>
      <c r="H232" s="53" t="s">
        <v>1458</v>
      </c>
      <c r="I232" s="54" t="s">
        <v>94</v>
      </c>
      <c r="J232" s="54" t="s">
        <v>94</v>
      </c>
      <c r="K232" s="54" t="s">
        <v>94</v>
      </c>
      <c r="L232" s="56">
        <v>75</v>
      </c>
      <c r="M232" s="56">
        <v>180</v>
      </c>
      <c r="N232" s="56">
        <v>115</v>
      </c>
      <c r="O232" s="56">
        <v>230</v>
      </c>
      <c r="P232" s="56">
        <f t="shared" si="53"/>
        <v>26</v>
      </c>
      <c r="Q232" s="56">
        <f t="shared" si="54"/>
        <v>26</v>
      </c>
      <c r="R232" s="86"/>
      <c r="S232" s="86">
        <v>26</v>
      </c>
      <c r="T232" s="86"/>
      <c r="U232" s="86"/>
      <c r="V232" s="86"/>
      <c r="W232" s="53" t="s">
        <v>1459</v>
      </c>
      <c r="X232" s="56" t="s">
        <v>121</v>
      </c>
      <c r="Y232" s="59" t="s">
        <v>470</v>
      </c>
    </row>
    <row r="233" s="7" customFormat="1" ht="56.25" spans="1:25">
      <c r="A233" s="53" t="s">
        <v>1460</v>
      </c>
      <c r="B233" s="53" t="s">
        <v>1461</v>
      </c>
      <c r="C233" s="59" t="s">
        <v>1462</v>
      </c>
      <c r="D233" s="56" t="s">
        <v>89</v>
      </c>
      <c r="E233" s="60" t="s">
        <v>1463</v>
      </c>
      <c r="F233" s="56">
        <v>1</v>
      </c>
      <c r="G233" s="53" t="s">
        <v>280</v>
      </c>
      <c r="H233" s="53" t="s">
        <v>1464</v>
      </c>
      <c r="I233" s="54" t="s">
        <v>94</v>
      </c>
      <c r="J233" s="54" t="s">
        <v>94</v>
      </c>
      <c r="K233" s="54" t="s">
        <v>94</v>
      </c>
      <c r="L233" s="53" t="s">
        <v>1194</v>
      </c>
      <c r="M233" s="56" t="s">
        <v>1434</v>
      </c>
      <c r="N233" s="56" t="s">
        <v>1357</v>
      </c>
      <c r="O233" s="56" t="s">
        <v>1465</v>
      </c>
      <c r="P233" s="56">
        <f t="shared" si="53"/>
        <v>50</v>
      </c>
      <c r="Q233" s="56">
        <f t="shared" si="54"/>
        <v>50</v>
      </c>
      <c r="R233" s="86"/>
      <c r="S233" s="86">
        <v>50</v>
      </c>
      <c r="T233" s="86"/>
      <c r="U233" s="86"/>
      <c r="V233" s="86"/>
      <c r="W233" s="53" t="s">
        <v>1466</v>
      </c>
      <c r="X233" s="56" t="s">
        <v>121</v>
      </c>
      <c r="Y233" s="59" t="s">
        <v>470</v>
      </c>
    </row>
    <row r="234" s="7" customFormat="1" ht="56.25" spans="1:25">
      <c r="A234" s="53" t="s">
        <v>1467</v>
      </c>
      <c r="B234" s="53" t="s">
        <v>1468</v>
      </c>
      <c r="C234" s="59" t="s">
        <v>1469</v>
      </c>
      <c r="D234" s="56" t="s">
        <v>89</v>
      </c>
      <c r="E234" s="60" t="s">
        <v>1470</v>
      </c>
      <c r="F234" s="56">
        <v>1</v>
      </c>
      <c r="G234" s="53" t="s">
        <v>280</v>
      </c>
      <c r="H234" s="56" t="s">
        <v>1471</v>
      </c>
      <c r="I234" s="56" t="s">
        <v>93</v>
      </c>
      <c r="J234" s="54" t="s">
        <v>94</v>
      </c>
      <c r="K234" s="54" t="s">
        <v>94</v>
      </c>
      <c r="L234" s="56">
        <v>155</v>
      </c>
      <c r="M234" s="56">
        <v>380</v>
      </c>
      <c r="N234" s="56">
        <v>180</v>
      </c>
      <c r="O234" s="56">
        <v>460</v>
      </c>
      <c r="P234" s="56">
        <f t="shared" si="53"/>
        <v>15</v>
      </c>
      <c r="Q234" s="56">
        <f t="shared" si="54"/>
        <v>15</v>
      </c>
      <c r="R234" s="86"/>
      <c r="S234" s="86">
        <v>15</v>
      </c>
      <c r="T234" s="86"/>
      <c r="U234" s="86"/>
      <c r="V234" s="86"/>
      <c r="W234" s="56" t="s">
        <v>1472</v>
      </c>
      <c r="X234" s="56" t="s">
        <v>121</v>
      </c>
      <c r="Y234" s="61" t="s">
        <v>470</v>
      </c>
    </row>
    <row r="235" s="7" customFormat="1" ht="56.25" spans="1:25">
      <c r="A235" s="53" t="s">
        <v>1473</v>
      </c>
      <c r="B235" s="53" t="s">
        <v>1474</v>
      </c>
      <c r="C235" s="59" t="s">
        <v>1475</v>
      </c>
      <c r="D235" s="56" t="s">
        <v>89</v>
      </c>
      <c r="E235" s="60" t="s">
        <v>1476</v>
      </c>
      <c r="F235" s="56">
        <v>1</v>
      </c>
      <c r="G235" s="56" t="s">
        <v>127</v>
      </c>
      <c r="H235" s="53" t="s">
        <v>1477</v>
      </c>
      <c r="I235" s="54" t="s">
        <v>94</v>
      </c>
      <c r="J235" s="54" t="s">
        <v>94</v>
      </c>
      <c r="K235" s="54" t="s">
        <v>94</v>
      </c>
      <c r="L235" s="56">
        <v>95</v>
      </c>
      <c r="M235" s="56">
        <v>210</v>
      </c>
      <c r="N235" s="56" t="s">
        <v>1420</v>
      </c>
      <c r="O235" s="56" t="s">
        <v>1478</v>
      </c>
      <c r="P235" s="56">
        <f t="shared" si="53"/>
        <v>30</v>
      </c>
      <c r="Q235" s="56">
        <f t="shared" si="54"/>
        <v>30</v>
      </c>
      <c r="R235" s="86"/>
      <c r="S235" s="86">
        <v>30</v>
      </c>
      <c r="T235" s="86"/>
      <c r="U235" s="86"/>
      <c r="V235" s="86"/>
      <c r="W235" s="56" t="s">
        <v>1479</v>
      </c>
      <c r="X235" s="56" t="s">
        <v>121</v>
      </c>
      <c r="Y235" s="61" t="s">
        <v>470</v>
      </c>
    </row>
    <row r="236" s="7" customFormat="1" ht="131.25" spans="1:25">
      <c r="A236" s="53" t="s">
        <v>1480</v>
      </c>
      <c r="B236" s="56" t="s">
        <v>1481</v>
      </c>
      <c r="C236" s="60" t="s">
        <v>1482</v>
      </c>
      <c r="D236" s="56" t="s">
        <v>89</v>
      </c>
      <c r="E236" s="60" t="s">
        <v>1483</v>
      </c>
      <c r="F236" s="56">
        <v>1</v>
      </c>
      <c r="G236" s="56" t="s">
        <v>127</v>
      </c>
      <c r="H236" s="53" t="s">
        <v>252</v>
      </c>
      <c r="I236" s="54" t="s">
        <v>94</v>
      </c>
      <c r="J236" s="54" t="s">
        <v>94</v>
      </c>
      <c r="K236" s="54" t="s">
        <v>94</v>
      </c>
      <c r="L236" s="56">
        <v>160</v>
      </c>
      <c r="M236" s="56">
        <v>330</v>
      </c>
      <c r="N236" s="56">
        <v>210</v>
      </c>
      <c r="O236" s="56">
        <v>436</v>
      </c>
      <c r="P236" s="56">
        <f t="shared" si="53"/>
        <v>111</v>
      </c>
      <c r="Q236" s="56">
        <f t="shared" si="54"/>
        <v>111</v>
      </c>
      <c r="R236" s="86"/>
      <c r="S236" s="86">
        <v>111</v>
      </c>
      <c r="T236" s="86"/>
      <c r="U236" s="86"/>
      <c r="V236" s="86"/>
      <c r="W236" s="56" t="s">
        <v>121</v>
      </c>
      <c r="X236" s="56" t="s">
        <v>121</v>
      </c>
      <c r="Y236" s="59" t="s">
        <v>470</v>
      </c>
    </row>
    <row r="237" s="7" customFormat="1" ht="56.25" spans="1:25">
      <c r="A237" s="53" t="s">
        <v>1484</v>
      </c>
      <c r="B237" s="53" t="s">
        <v>1485</v>
      </c>
      <c r="C237" s="59" t="s">
        <v>1486</v>
      </c>
      <c r="D237" s="56" t="s">
        <v>89</v>
      </c>
      <c r="E237" s="60" t="s">
        <v>1487</v>
      </c>
      <c r="F237" s="56">
        <v>1</v>
      </c>
      <c r="G237" s="56" t="s">
        <v>127</v>
      </c>
      <c r="H237" s="53" t="s">
        <v>182</v>
      </c>
      <c r="I237" s="56" t="s">
        <v>93</v>
      </c>
      <c r="J237" s="54" t="s">
        <v>94</v>
      </c>
      <c r="K237" s="54" t="s">
        <v>94</v>
      </c>
      <c r="L237" s="56">
        <v>110</v>
      </c>
      <c r="M237" s="56">
        <v>260</v>
      </c>
      <c r="N237" s="56" t="s">
        <v>1488</v>
      </c>
      <c r="O237" s="56" t="s">
        <v>1489</v>
      </c>
      <c r="P237" s="56">
        <f t="shared" si="53"/>
        <v>10</v>
      </c>
      <c r="Q237" s="56">
        <f t="shared" si="54"/>
        <v>10</v>
      </c>
      <c r="R237" s="86"/>
      <c r="S237" s="86">
        <v>10</v>
      </c>
      <c r="T237" s="86"/>
      <c r="U237" s="86"/>
      <c r="V237" s="86"/>
      <c r="W237" s="53" t="s">
        <v>635</v>
      </c>
      <c r="X237" s="56" t="s">
        <v>121</v>
      </c>
      <c r="Y237" s="61" t="s">
        <v>470</v>
      </c>
    </row>
    <row r="238" s="7" customFormat="1" ht="75" spans="1:25">
      <c r="A238" s="53" t="s">
        <v>1490</v>
      </c>
      <c r="B238" s="53" t="s">
        <v>1491</v>
      </c>
      <c r="C238" s="61" t="s">
        <v>1492</v>
      </c>
      <c r="D238" s="56" t="s">
        <v>89</v>
      </c>
      <c r="E238" s="59" t="s">
        <v>1493</v>
      </c>
      <c r="F238" s="56">
        <v>1</v>
      </c>
      <c r="G238" s="56" t="s">
        <v>166</v>
      </c>
      <c r="H238" s="56" t="s">
        <v>1494</v>
      </c>
      <c r="I238" s="54" t="s">
        <v>94</v>
      </c>
      <c r="J238" s="54" t="s">
        <v>94</v>
      </c>
      <c r="K238" s="54" t="s">
        <v>94</v>
      </c>
      <c r="L238" s="56">
        <v>138</v>
      </c>
      <c r="M238" s="56">
        <v>414</v>
      </c>
      <c r="N238" s="56">
        <v>257</v>
      </c>
      <c r="O238" s="56">
        <v>643</v>
      </c>
      <c r="P238" s="56">
        <f t="shared" ref="P238:P266" si="55">Q238+V238</f>
        <v>50</v>
      </c>
      <c r="Q238" s="56">
        <f t="shared" ref="Q238:Q266" si="56">SUBTOTAL(9,R238:U238)</f>
        <v>50</v>
      </c>
      <c r="R238" s="86"/>
      <c r="S238" s="86">
        <v>50</v>
      </c>
      <c r="T238" s="109"/>
      <c r="U238" s="86"/>
      <c r="V238" s="86"/>
      <c r="W238" s="56" t="s">
        <v>1495</v>
      </c>
      <c r="X238" s="56" t="s">
        <v>121</v>
      </c>
      <c r="Y238" s="59" t="s">
        <v>470</v>
      </c>
    </row>
    <row r="239" s="7" customFormat="1" ht="75" spans="1:25">
      <c r="A239" s="53" t="s">
        <v>1496</v>
      </c>
      <c r="B239" s="53" t="s">
        <v>1497</v>
      </c>
      <c r="C239" s="59" t="s">
        <v>1498</v>
      </c>
      <c r="D239" s="67" t="s">
        <v>89</v>
      </c>
      <c r="E239" s="59" t="s">
        <v>1499</v>
      </c>
      <c r="F239" s="56">
        <v>1</v>
      </c>
      <c r="G239" s="53" t="s">
        <v>166</v>
      </c>
      <c r="H239" s="53" t="s">
        <v>335</v>
      </c>
      <c r="I239" s="54" t="s">
        <v>94</v>
      </c>
      <c r="J239" s="54" t="s">
        <v>94</v>
      </c>
      <c r="K239" s="54" t="s">
        <v>94</v>
      </c>
      <c r="L239" s="56">
        <v>120</v>
      </c>
      <c r="M239" s="56">
        <v>360</v>
      </c>
      <c r="N239" s="56">
        <v>315</v>
      </c>
      <c r="O239" s="56">
        <v>945</v>
      </c>
      <c r="P239" s="56">
        <f t="shared" si="55"/>
        <v>51.9</v>
      </c>
      <c r="Q239" s="56">
        <f t="shared" si="56"/>
        <v>50</v>
      </c>
      <c r="R239" s="86"/>
      <c r="S239" s="86">
        <v>50</v>
      </c>
      <c r="T239" s="110"/>
      <c r="U239" s="86"/>
      <c r="V239" s="86">
        <v>1.9</v>
      </c>
      <c r="W239" s="53" t="s">
        <v>1500</v>
      </c>
      <c r="X239" s="56" t="s">
        <v>121</v>
      </c>
      <c r="Y239" s="59" t="s">
        <v>470</v>
      </c>
    </row>
    <row r="240" s="7" customFormat="1" ht="75" spans="1:25">
      <c r="A240" s="53" t="s">
        <v>1501</v>
      </c>
      <c r="B240" s="53" t="s">
        <v>1502</v>
      </c>
      <c r="C240" s="59" t="s">
        <v>1503</v>
      </c>
      <c r="D240" s="67" t="s">
        <v>89</v>
      </c>
      <c r="E240" s="59" t="s">
        <v>1504</v>
      </c>
      <c r="F240" s="56">
        <v>1</v>
      </c>
      <c r="G240" s="53" t="s">
        <v>100</v>
      </c>
      <c r="H240" s="53" t="s">
        <v>1505</v>
      </c>
      <c r="I240" s="54" t="s">
        <v>94</v>
      </c>
      <c r="J240" s="54" t="s">
        <v>94</v>
      </c>
      <c r="K240" s="54" t="s">
        <v>94</v>
      </c>
      <c r="L240" s="56">
        <v>165</v>
      </c>
      <c r="M240" s="56">
        <v>235</v>
      </c>
      <c r="N240" s="56">
        <v>234</v>
      </c>
      <c r="O240" s="56">
        <v>684</v>
      </c>
      <c r="P240" s="56">
        <f t="shared" si="55"/>
        <v>50</v>
      </c>
      <c r="Q240" s="56">
        <f t="shared" si="56"/>
        <v>50</v>
      </c>
      <c r="R240" s="86"/>
      <c r="S240" s="86">
        <v>50</v>
      </c>
      <c r="T240" s="110"/>
      <c r="U240" s="86"/>
      <c r="V240" s="86"/>
      <c r="W240" s="53" t="s">
        <v>1506</v>
      </c>
      <c r="X240" s="56" t="s">
        <v>121</v>
      </c>
      <c r="Y240" s="59" t="s">
        <v>470</v>
      </c>
    </row>
    <row r="241" s="7" customFormat="1" ht="56.25" spans="1:25">
      <c r="A241" s="53" t="s">
        <v>1507</v>
      </c>
      <c r="B241" s="53" t="s">
        <v>1508</v>
      </c>
      <c r="C241" s="59" t="s">
        <v>1509</v>
      </c>
      <c r="D241" s="67" t="s">
        <v>89</v>
      </c>
      <c r="E241" s="59" t="s">
        <v>1510</v>
      </c>
      <c r="F241" s="56">
        <v>1</v>
      </c>
      <c r="G241" s="53" t="s">
        <v>100</v>
      </c>
      <c r="H241" s="53" t="s">
        <v>506</v>
      </c>
      <c r="I241" s="54" t="s">
        <v>94</v>
      </c>
      <c r="J241" s="54" t="s">
        <v>94</v>
      </c>
      <c r="K241" s="54" t="s">
        <v>93</v>
      </c>
      <c r="L241" s="56">
        <v>185</v>
      </c>
      <c r="M241" s="56">
        <v>485</v>
      </c>
      <c r="N241" s="56">
        <v>280</v>
      </c>
      <c r="O241" s="56">
        <v>790</v>
      </c>
      <c r="P241" s="56">
        <f t="shared" si="55"/>
        <v>38</v>
      </c>
      <c r="Q241" s="56">
        <f t="shared" si="56"/>
        <v>38</v>
      </c>
      <c r="R241" s="86"/>
      <c r="S241" s="86">
        <v>38</v>
      </c>
      <c r="T241" s="111"/>
      <c r="U241" s="86"/>
      <c r="V241" s="86"/>
      <c r="W241" s="53" t="s">
        <v>1511</v>
      </c>
      <c r="X241" s="56" t="s">
        <v>121</v>
      </c>
      <c r="Y241" s="61" t="s">
        <v>470</v>
      </c>
    </row>
    <row r="242" s="7" customFormat="1" ht="75" spans="1:25">
      <c r="A242" s="53" t="s">
        <v>1512</v>
      </c>
      <c r="B242" s="53" t="s">
        <v>1513</v>
      </c>
      <c r="C242" s="59" t="s">
        <v>1514</v>
      </c>
      <c r="D242" s="67" t="s">
        <v>89</v>
      </c>
      <c r="E242" s="60" t="s">
        <v>1515</v>
      </c>
      <c r="F242" s="56">
        <v>1</v>
      </c>
      <c r="G242" s="53" t="s">
        <v>100</v>
      </c>
      <c r="H242" s="53" t="s">
        <v>1516</v>
      </c>
      <c r="I242" s="54" t="s">
        <v>93</v>
      </c>
      <c r="J242" s="54" t="s">
        <v>94</v>
      </c>
      <c r="K242" s="54" t="s">
        <v>94</v>
      </c>
      <c r="L242" s="53" t="s">
        <v>1488</v>
      </c>
      <c r="M242" s="56" t="s">
        <v>1517</v>
      </c>
      <c r="N242" s="56" t="s">
        <v>1518</v>
      </c>
      <c r="O242" s="56" t="s">
        <v>1519</v>
      </c>
      <c r="P242" s="56">
        <f t="shared" si="55"/>
        <v>68</v>
      </c>
      <c r="Q242" s="56">
        <f t="shared" si="56"/>
        <v>68</v>
      </c>
      <c r="R242" s="86"/>
      <c r="S242" s="86">
        <v>68</v>
      </c>
      <c r="T242" s="86"/>
      <c r="U242" s="86"/>
      <c r="V242" s="86"/>
      <c r="W242" s="53" t="s">
        <v>1520</v>
      </c>
      <c r="X242" s="56" t="s">
        <v>121</v>
      </c>
      <c r="Y242" s="59" t="s">
        <v>470</v>
      </c>
    </row>
    <row r="243" s="7" customFormat="1" ht="75" spans="1:25">
      <c r="A243" s="53" t="s">
        <v>1521</v>
      </c>
      <c r="B243" s="53" t="s">
        <v>1522</v>
      </c>
      <c r="C243" s="59" t="s">
        <v>1523</v>
      </c>
      <c r="D243" s="67" t="s">
        <v>89</v>
      </c>
      <c r="E243" s="60" t="s">
        <v>1524</v>
      </c>
      <c r="F243" s="56">
        <v>1</v>
      </c>
      <c r="G243" s="53" t="s">
        <v>100</v>
      </c>
      <c r="H243" s="53" t="s">
        <v>220</v>
      </c>
      <c r="I243" s="54" t="s">
        <v>94</v>
      </c>
      <c r="J243" s="54" t="s">
        <v>94</v>
      </c>
      <c r="K243" s="54" t="s">
        <v>94</v>
      </c>
      <c r="L243" s="56">
        <v>65</v>
      </c>
      <c r="M243" s="56">
        <v>135</v>
      </c>
      <c r="N243" s="56">
        <v>142</v>
      </c>
      <c r="O243" s="56">
        <v>280</v>
      </c>
      <c r="P243" s="56">
        <f t="shared" si="55"/>
        <v>42</v>
      </c>
      <c r="Q243" s="56">
        <f t="shared" si="56"/>
        <v>42</v>
      </c>
      <c r="R243" s="86">
        <v>42</v>
      </c>
      <c r="S243" s="86"/>
      <c r="T243" s="86"/>
      <c r="U243" s="86"/>
      <c r="V243" s="86"/>
      <c r="W243" s="56" t="s">
        <v>221</v>
      </c>
      <c r="X243" s="56" t="s">
        <v>121</v>
      </c>
      <c r="Y243" s="59" t="s">
        <v>470</v>
      </c>
    </row>
    <row r="244" s="7" customFormat="1" ht="75" spans="1:25">
      <c r="A244" s="53" t="s">
        <v>1525</v>
      </c>
      <c r="B244" s="53" t="s">
        <v>1526</v>
      </c>
      <c r="C244" s="59" t="s">
        <v>1527</v>
      </c>
      <c r="D244" s="67" t="s">
        <v>89</v>
      </c>
      <c r="E244" s="60" t="s">
        <v>1528</v>
      </c>
      <c r="F244" s="56">
        <v>1</v>
      </c>
      <c r="G244" s="53" t="s">
        <v>100</v>
      </c>
      <c r="H244" s="53" t="s">
        <v>908</v>
      </c>
      <c r="I244" s="54" t="s">
        <v>93</v>
      </c>
      <c r="J244" s="54" t="s">
        <v>94</v>
      </c>
      <c r="K244" s="54" t="s">
        <v>94</v>
      </c>
      <c r="L244" s="56">
        <v>84</v>
      </c>
      <c r="M244" s="56">
        <v>220</v>
      </c>
      <c r="N244" s="56">
        <v>84</v>
      </c>
      <c r="O244" s="56">
        <v>220</v>
      </c>
      <c r="P244" s="56">
        <f t="shared" si="55"/>
        <v>35</v>
      </c>
      <c r="Q244" s="56">
        <f t="shared" si="56"/>
        <v>35</v>
      </c>
      <c r="R244" s="86">
        <v>35</v>
      </c>
      <c r="S244" s="86"/>
      <c r="T244" s="86"/>
      <c r="U244" s="86"/>
      <c r="V244" s="86"/>
      <c r="W244" s="56" t="s">
        <v>1529</v>
      </c>
      <c r="X244" s="56" t="s">
        <v>121</v>
      </c>
      <c r="Y244" s="59" t="s">
        <v>470</v>
      </c>
    </row>
    <row r="245" s="7" customFormat="1" ht="93.75" spans="1:25">
      <c r="A245" s="53" t="s">
        <v>1530</v>
      </c>
      <c r="B245" s="53" t="s">
        <v>1531</v>
      </c>
      <c r="C245" s="59" t="s">
        <v>1532</v>
      </c>
      <c r="D245" s="67" t="s">
        <v>89</v>
      </c>
      <c r="E245" s="59" t="s">
        <v>1533</v>
      </c>
      <c r="F245" s="56">
        <v>1</v>
      </c>
      <c r="G245" s="53" t="s">
        <v>100</v>
      </c>
      <c r="H245" s="53" t="s">
        <v>1534</v>
      </c>
      <c r="I245" s="54" t="s">
        <v>94</v>
      </c>
      <c r="J245" s="54" t="s">
        <v>94</v>
      </c>
      <c r="K245" s="54" t="s">
        <v>94</v>
      </c>
      <c r="L245" s="56">
        <v>135</v>
      </c>
      <c r="M245" s="56">
        <v>225</v>
      </c>
      <c r="N245" s="56">
        <v>168</v>
      </c>
      <c r="O245" s="56">
        <v>346</v>
      </c>
      <c r="P245" s="56">
        <f t="shared" si="55"/>
        <v>50</v>
      </c>
      <c r="Q245" s="56">
        <f t="shared" si="56"/>
        <v>50</v>
      </c>
      <c r="R245" s="86"/>
      <c r="S245" s="86">
        <v>30</v>
      </c>
      <c r="T245" s="86">
        <v>20</v>
      </c>
      <c r="U245" s="86"/>
      <c r="V245" s="86"/>
      <c r="W245" s="56" t="s">
        <v>1535</v>
      </c>
      <c r="X245" s="56" t="s">
        <v>121</v>
      </c>
      <c r="Y245" s="59" t="s">
        <v>470</v>
      </c>
    </row>
    <row r="246" s="7" customFormat="1" ht="75" spans="1:25">
      <c r="A246" s="53" t="s">
        <v>1536</v>
      </c>
      <c r="B246" s="53" t="s">
        <v>1537</v>
      </c>
      <c r="C246" s="59" t="s">
        <v>1538</v>
      </c>
      <c r="D246" s="56" t="s">
        <v>89</v>
      </c>
      <c r="E246" s="60" t="s">
        <v>1539</v>
      </c>
      <c r="F246" s="56">
        <v>1</v>
      </c>
      <c r="G246" s="53" t="s">
        <v>100</v>
      </c>
      <c r="H246" s="53" t="s">
        <v>100</v>
      </c>
      <c r="I246" s="54" t="s">
        <v>94</v>
      </c>
      <c r="J246" s="54" t="s">
        <v>94</v>
      </c>
      <c r="K246" s="54" t="s">
        <v>94</v>
      </c>
      <c r="L246" s="56">
        <v>360</v>
      </c>
      <c r="M246" s="56">
        <v>1080</v>
      </c>
      <c r="N246" s="56">
        <v>500</v>
      </c>
      <c r="O246" s="56">
        <v>1500</v>
      </c>
      <c r="P246" s="56">
        <f t="shared" si="55"/>
        <v>98</v>
      </c>
      <c r="Q246" s="56">
        <f t="shared" si="56"/>
        <v>98</v>
      </c>
      <c r="R246" s="86">
        <v>98</v>
      </c>
      <c r="S246" s="86"/>
      <c r="T246" s="86"/>
      <c r="U246" s="86"/>
      <c r="V246" s="86"/>
      <c r="W246" s="56" t="s">
        <v>469</v>
      </c>
      <c r="X246" s="56" t="s">
        <v>121</v>
      </c>
      <c r="Y246" s="59" t="s">
        <v>470</v>
      </c>
    </row>
    <row r="247" s="7" customFormat="1" ht="75" spans="1:25">
      <c r="A247" s="53" t="s">
        <v>1488</v>
      </c>
      <c r="B247" s="53" t="s">
        <v>1540</v>
      </c>
      <c r="C247" s="59" t="s">
        <v>1541</v>
      </c>
      <c r="D247" s="56" t="s">
        <v>89</v>
      </c>
      <c r="E247" s="59" t="s">
        <v>1542</v>
      </c>
      <c r="F247" s="56">
        <v>1</v>
      </c>
      <c r="G247" s="53" t="s">
        <v>100</v>
      </c>
      <c r="H247" s="53" t="s">
        <v>1543</v>
      </c>
      <c r="I247" s="54" t="s">
        <v>94</v>
      </c>
      <c r="J247" s="54" t="s">
        <v>94</v>
      </c>
      <c r="K247" s="54" t="s">
        <v>94</v>
      </c>
      <c r="L247" s="56">
        <v>165</v>
      </c>
      <c r="M247" s="56">
        <v>380</v>
      </c>
      <c r="N247" s="56">
        <v>210</v>
      </c>
      <c r="O247" s="56">
        <v>568</v>
      </c>
      <c r="P247" s="56">
        <f t="shared" si="55"/>
        <v>52</v>
      </c>
      <c r="Q247" s="56">
        <f t="shared" si="56"/>
        <v>52</v>
      </c>
      <c r="R247" s="86"/>
      <c r="S247" s="86"/>
      <c r="T247" s="86">
        <v>52</v>
      </c>
      <c r="U247" s="86"/>
      <c r="V247" s="86"/>
      <c r="W247" s="53" t="s">
        <v>1544</v>
      </c>
      <c r="X247" s="56" t="s">
        <v>121</v>
      </c>
      <c r="Y247" s="59" t="s">
        <v>470</v>
      </c>
    </row>
    <row r="248" s="7" customFormat="1" ht="75" spans="1:25">
      <c r="A248" s="53" t="s">
        <v>1545</v>
      </c>
      <c r="B248" s="53" t="s">
        <v>1546</v>
      </c>
      <c r="C248" s="59" t="s">
        <v>1547</v>
      </c>
      <c r="D248" s="56" t="s">
        <v>89</v>
      </c>
      <c r="E248" s="59" t="s">
        <v>1548</v>
      </c>
      <c r="F248" s="56">
        <v>1</v>
      </c>
      <c r="G248" s="53" t="s">
        <v>393</v>
      </c>
      <c r="H248" s="53" t="s">
        <v>1549</v>
      </c>
      <c r="I248" s="54" t="s">
        <v>93</v>
      </c>
      <c r="J248" s="54" t="s">
        <v>94</v>
      </c>
      <c r="K248" s="54" t="s">
        <v>94</v>
      </c>
      <c r="L248" s="56">
        <v>105</v>
      </c>
      <c r="M248" s="56">
        <v>245</v>
      </c>
      <c r="N248" s="56">
        <v>165</v>
      </c>
      <c r="O248" s="56">
        <v>186</v>
      </c>
      <c r="P248" s="56">
        <f t="shared" si="55"/>
        <v>50</v>
      </c>
      <c r="Q248" s="56">
        <f t="shared" si="56"/>
        <v>50</v>
      </c>
      <c r="R248" s="86"/>
      <c r="S248" s="86"/>
      <c r="T248" s="86">
        <v>50</v>
      </c>
      <c r="U248" s="86"/>
      <c r="V248" s="86"/>
      <c r="W248" s="53" t="s">
        <v>1550</v>
      </c>
      <c r="X248" s="56" t="s">
        <v>121</v>
      </c>
      <c r="Y248" s="59" t="s">
        <v>470</v>
      </c>
    </row>
    <row r="249" s="7" customFormat="1" ht="75" spans="1:25">
      <c r="A249" s="53" t="s">
        <v>1551</v>
      </c>
      <c r="B249" s="53" t="s">
        <v>1552</v>
      </c>
      <c r="C249" s="59" t="s">
        <v>1553</v>
      </c>
      <c r="D249" s="56" t="s">
        <v>89</v>
      </c>
      <c r="E249" s="60" t="s">
        <v>1554</v>
      </c>
      <c r="F249" s="56">
        <v>1</v>
      </c>
      <c r="G249" s="53" t="s">
        <v>393</v>
      </c>
      <c r="H249" s="53" t="s">
        <v>1193</v>
      </c>
      <c r="I249" s="54" t="s">
        <v>93</v>
      </c>
      <c r="J249" s="54" t="s">
        <v>94</v>
      </c>
      <c r="K249" s="54" t="s">
        <v>94</v>
      </c>
      <c r="L249" s="56">
        <v>65</v>
      </c>
      <c r="M249" s="56">
        <v>165</v>
      </c>
      <c r="N249" s="56">
        <v>65</v>
      </c>
      <c r="O249" s="56">
        <v>165</v>
      </c>
      <c r="P249" s="56">
        <f t="shared" si="55"/>
        <v>50</v>
      </c>
      <c r="Q249" s="56">
        <f t="shared" si="56"/>
        <v>50</v>
      </c>
      <c r="R249" s="86">
        <v>50</v>
      </c>
      <c r="S249" s="86"/>
      <c r="T249" s="86"/>
      <c r="U249" s="86"/>
      <c r="V249" s="86"/>
      <c r="W249" s="56" t="s">
        <v>1555</v>
      </c>
      <c r="X249" s="56" t="s">
        <v>121</v>
      </c>
      <c r="Y249" s="59" t="s">
        <v>470</v>
      </c>
    </row>
    <row r="250" s="7" customFormat="1" ht="56.25" spans="1:25">
      <c r="A250" s="53" t="s">
        <v>1556</v>
      </c>
      <c r="B250" s="53" t="s">
        <v>1557</v>
      </c>
      <c r="C250" s="59" t="s">
        <v>1558</v>
      </c>
      <c r="D250" s="56" t="s">
        <v>89</v>
      </c>
      <c r="E250" s="60" t="s">
        <v>1559</v>
      </c>
      <c r="F250" s="56">
        <v>1</v>
      </c>
      <c r="G250" s="53" t="s">
        <v>393</v>
      </c>
      <c r="H250" s="53" t="s">
        <v>523</v>
      </c>
      <c r="I250" s="54" t="s">
        <v>94</v>
      </c>
      <c r="J250" s="54" t="s">
        <v>94</v>
      </c>
      <c r="K250" s="54" t="s">
        <v>94</v>
      </c>
      <c r="L250" s="56">
        <v>85</v>
      </c>
      <c r="M250" s="56">
        <v>255</v>
      </c>
      <c r="N250" s="56">
        <v>85</v>
      </c>
      <c r="O250" s="56">
        <v>255</v>
      </c>
      <c r="P250" s="56">
        <f t="shared" si="55"/>
        <v>40</v>
      </c>
      <c r="Q250" s="56">
        <f t="shared" si="56"/>
        <v>40</v>
      </c>
      <c r="R250" s="86">
        <v>40</v>
      </c>
      <c r="S250" s="86"/>
      <c r="T250" s="86"/>
      <c r="U250" s="86"/>
      <c r="V250" s="86"/>
      <c r="W250" s="53" t="s">
        <v>1560</v>
      </c>
      <c r="X250" s="56" t="s">
        <v>121</v>
      </c>
      <c r="Y250" s="61" t="s">
        <v>470</v>
      </c>
    </row>
    <row r="251" s="7" customFormat="1" ht="112.5" spans="1:25">
      <c r="A251" s="53" t="s">
        <v>1561</v>
      </c>
      <c r="B251" s="53" t="s">
        <v>1562</v>
      </c>
      <c r="C251" s="59" t="s">
        <v>1563</v>
      </c>
      <c r="D251" s="56" t="s">
        <v>89</v>
      </c>
      <c r="E251" s="59" t="s">
        <v>1564</v>
      </c>
      <c r="F251" s="56">
        <v>1</v>
      </c>
      <c r="G251" s="53" t="s">
        <v>393</v>
      </c>
      <c r="H251" s="53" t="s">
        <v>838</v>
      </c>
      <c r="I251" s="54" t="s">
        <v>93</v>
      </c>
      <c r="J251" s="54" t="s">
        <v>94</v>
      </c>
      <c r="K251" s="54" t="s">
        <v>94</v>
      </c>
      <c r="L251" s="56">
        <v>160</v>
      </c>
      <c r="M251" s="56">
        <v>350</v>
      </c>
      <c r="N251" s="56">
        <v>185</v>
      </c>
      <c r="O251" s="56">
        <v>460</v>
      </c>
      <c r="P251" s="56">
        <f t="shared" si="55"/>
        <v>51</v>
      </c>
      <c r="Q251" s="56">
        <f t="shared" si="56"/>
        <v>51</v>
      </c>
      <c r="R251" s="86"/>
      <c r="S251" s="86"/>
      <c r="T251" s="86">
        <v>51</v>
      </c>
      <c r="U251" s="86"/>
      <c r="V251" s="86"/>
      <c r="W251" s="56" t="s">
        <v>1565</v>
      </c>
      <c r="X251" s="56" t="s">
        <v>121</v>
      </c>
      <c r="Y251" s="59" t="s">
        <v>470</v>
      </c>
    </row>
    <row r="252" s="7" customFormat="1" ht="131.25" spans="1:25">
      <c r="A252" s="53" t="s">
        <v>1566</v>
      </c>
      <c r="B252" s="56" t="s">
        <v>1562</v>
      </c>
      <c r="C252" s="60" t="s">
        <v>1567</v>
      </c>
      <c r="D252" s="56" t="s">
        <v>89</v>
      </c>
      <c r="E252" s="60" t="s">
        <v>1568</v>
      </c>
      <c r="F252" s="56">
        <v>1</v>
      </c>
      <c r="G252" s="53" t="s">
        <v>393</v>
      </c>
      <c r="H252" s="53" t="s">
        <v>838</v>
      </c>
      <c r="I252" s="54" t="s">
        <v>93</v>
      </c>
      <c r="J252" s="54" t="s">
        <v>94</v>
      </c>
      <c r="K252" s="54" t="s">
        <v>94</v>
      </c>
      <c r="L252" s="56">
        <v>165</v>
      </c>
      <c r="M252" s="56">
        <v>350</v>
      </c>
      <c r="N252" s="56">
        <v>206</v>
      </c>
      <c r="O252" s="56">
        <v>515</v>
      </c>
      <c r="P252" s="56">
        <f t="shared" si="55"/>
        <v>48</v>
      </c>
      <c r="Q252" s="56">
        <f t="shared" si="56"/>
        <v>48</v>
      </c>
      <c r="R252" s="86">
        <v>48</v>
      </c>
      <c r="S252" s="86"/>
      <c r="T252" s="86"/>
      <c r="U252" s="86"/>
      <c r="V252" s="86"/>
      <c r="W252" s="56" t="s">
        <v>1565</v>
      </c>
      <c r="X252" s="56" t="s">
        <v>121</v>
      </c>
      <c r="Y252" s="59" t="s">
        <v>470</v>
      </c>
    </row>
    <row r="253" s="7" customFormat="1" ht="75" spans="1:25">
      <c r="A253" s="53" t="s">
        <v>1569</v>
      </c>
      <c r="B253" s="53" t="s">
        <v>1570</v>
      </c>
      <c r="C253" s="59" t="s">
        <v>1571</v>
      </c>
      <c r="D253" s="56" t="s">
        <v>89</v>
      </c>
      <c r="E253" s="59" t="s">
        <v>1572</v>
      </c>
      <c r="F253" s="56">
        <v>1</v>
      </c>
      <c r="G253" s="53" t="s">
        <v>393</v>
      </c>
      <c r="H253" s="53" t="s">
        <v>749</v>
      </c>
      <c r="I253" s="54" t="s">
        <v>94</v>
      </c>
      <c r="J253" s="54" t="s">
        <v>94</v>
      </c>
      <c r="K253" s="54" t="s">
        <v>94</v>
      </c>
      <c r="L253" s="56">
        <v>118</v>
      </c>
      <c r="M253" s="56">
        <v>235</v>
      </c>
      <c r="N253" s="56">
        <v>167</v>
      </c>
      <c r="O253" s="56">
        <v>435</v>
      </c>
      <c r="P253" s="56">
        <f t="shared" si="55"/>
        <v>98</v>
      </c>
      <c r="Q253" s="56">
        <f t="shared" si="56"/>
        <v>98</v>
      </c>
      <c r="R253" s="86">
        <v>98</v>
      </c>
      <c r="S253" s="86"/>
      <c r="T253" s="86"/>
      <c r="U253" s="86"/>
      <c r="V253" s="86"/>
      <c r="W253" s="53" t="s">
        <v>1573</v>
      </c>
      <c r="X253" s="56" t="s">
        <v>121</v>
      </c>
      <c r="Y253" s="59" t="s">
        <v>470</v>
      </c>
    </row>
    <row r="254" s="7" customFormat="1" ht="93.75" spans="1:25">
      <c r="A254" s="53" t="s">
        <v>1574</v>
      </c>
      <c r="B254" s="53" t="s">
        <v>1575</v>
      </c>
      <c r="C254" s="59" t="s">
        <v>1576</v>
      </c>
      <c r="D254" s="56" t="s">
        <v>89</v>
      </c>
      <c r="E254" s="59" t="s">
        <v>1577</v>
      </c>
      <c r="F254" s="56">
        <v>1</v>
      </c>
      <c r="G254" s="53" t="s">
        <v>201</v>
      </c>
      <c r="H254" s="53" t="s">
        <v>202</v>
      </c>
      <c r="I254" s="56" t="s">
        <v>93</v>
      </c>
      <c r="J254" s="54" t="s">
        <v>94</v>
      </c>
      <c r="K254" s="54" t="s">
        <v>94</v>
      </c>
      <c r="L254" s="56">
        <v>79</v>
      </c>
      <c r="M254" s="56">
        <v>237</v>
      </c>
      <c r="N254" s="56">
        <v>120</v>
      </c>
      <c r="O254" s="56">
        <v>360</v>
      </c>
      <c r="P254" s="56">
        <f t="shared" si="55"/>
        <v>47.5</v>
      </c>
      <c r="Q254" s="56">
        <f t="shared" si="56"/>
        <v>47.5</v>
      </c>
      <c r="R254" s="86"/>
      <c r="S254" s="86"/>
      <c r="T254" s="86">
        <v>47.5</v>
      </c>
      <c r="U254" s="86"/>
      <c r="V254" s="86"/>
      <c r="W254" s="56" t="s">
        <v>1578</v>
      </c>
      <c r="X254" s="56" t="s">
        <v>121</v>
      </c>
      <c r="Y254" s="59" t="s">
        <v>470</v>
      </c>
    </row>
    <row r="255" s="7" customFormat="1" ht="75" spans="1:25">
      <c r="A255" s="53" t="s">
        <v>1579</v>
      </c>
      <c r="B255" s="53" t="s">
        <v>1580</v>
      </c>
      <c r="C255" s="59" t="s">
        <v>1581</v>
      </c>
      <c r="D255" s="56" t="s">
        <v>89</v>
      </c>
      <c r="E255" s="59" t="s">
        <v>1582</v>
      </c>
      <c r="F255" s="56">
        <v>1</v>
      </c>
      <c r="G255" s="53" t="s">
        <v>400</v>
      </c>
      <c r="H255" s="53" t="s">
        <v>1085</v>
      </c>
      <c r="I255" s="54" t="s">
        <v>93</v>
      </c>
      <c r="J255" s="54" t="s">
        <v>94</v>
      </c>
      <c r="K255" s="54" t="s">
        <v>94</v>
      </c>
      <c r="L255" s="56">
        <v>210</v>
      </c>
      <c r="M255" s="56">
        <v>440</v>
      </c>
      <c r="N255" s="56">
        <v>324</v>
      </c>
      <c r="O255" s="56">
        <v>892</v>
      </c>
      <c r="P255" s="56">
        <f t="shared" si="55"/>
        <v>18</v>
      </c>
      <c r="Q255" s="56">
        <f t="shared" si="56"/>
        <v>18</v>
      </c>
      <c r="R255" s="86"/>
      <c r="S255" s="86"/>
      <c r="T255" s="86">
        <v>18</v>
      </c>
      <c r="U255" s="86"/>
      <c r="V255" s="86"/>
      <c r="W255" s="53" t="s">
        <v>1086</v>
      </c>
      <c r="X255" s="56" t="s">
        <v>121</v>
      </c>
      <c r="Y255" s="59" t="s">
        <v>470</v>
      </c>
    </row>
    <row r="256" s="7" customFormat="1" ht="93.75" spans="1:25">
      <c r="A256" s="53" t="s">
        <v>1583</v>
      </c>
      <c r="B256" s="53" t="s">
        <v>1584</v>
      </c>
      <c r="C256" s="59" t="s">
        <v>1585</v>
      </c>
      <c r="D256" s="56" t="s">
        <v>89</v>
      </c>
      <c r="E256" s="60" t="s">
        <v>1586</v>
      </c>
      <c r="F256" s="56">
        <v>1</v>
      </c>
      <c r="G256" s="56" t="s">
        <v>140</v>
      </c>
      <c r="H256" s="53" t="s">
        <v>406</v>
      </c>
      <c r="I256" s="56" t="s">
        <v>93</v>
      </c>
      <c r="J256" s="54" t="s">
        <v>94</v>
      </c>
      <c r="K256" s="54" t="s">
        <v>94</v>
      </c>
      <c r="L256" s="56">
        <v>73</v>
      </c>
      <c r="M256" s="56">
        <v>103</v>
      </c>
      <c r="N256" s="56">
        <v>73</v>
      </c>
      <c r="O256" s="56">
        <v>103</v>
      </c>
      <c r="P256" s="56">
        <f t="shared" si="55"/>
        <v>32</v>
      </c>
      <c r="Q256" s="56">
        <f t="shared" si="56"/>
        <v>32</v>
      </c>
      <c r="R256" s="86"/>
      <c r="S256" s="86">
        <v>32</v>
      </c>
      <c r="T256" s="86"/>
      <c r="U256" s="86"/>
      <c r="V256" s="86"/>
      <c r="W256" s="53" t="s">
        <v>1587</v>
      </c>
      <c r="X256" s="56" t="s">
        <v>121</v>
      </c>
      <c r="Y256" s="59" t="s">
        <v>470</v>
      </c>
    </row>
    <row r="257" s="7" customFormat="1" ht="75" spans="1:25">
      <c r="A257" s="53" t="s">
        <v>1434</v>
      </c>
      <c r="B257" s="53" t="s">
        <v>1588</v>
      </c>
      <c r="C257" s="59" t="s">
        <v>1589</v>
      </c>
      <c r="D257" s="56" t="s">
        <v>89</v>
      </c>
      <c r="E257" s="60" t="s">
        <v>1590</v>
      </c>
      <c r="F257" s="56">
        <v>1</v>
      </c>
      <c r="G257" s="56" t="s">
        <v>140</v>
      </c>
      <c r="H257" s="53" t="s">
        <v>1591</v>
      </c>
      <c r="I257" s="54" t="s">
        <v>94</v>
      </c>
      <c r="J257" s="54" t="s">
        <v>94</v>
      </c>
      <c r="K257" s="54" t="s">
        <v>94</v>
      </c>
      <c r="L257" s="53" t="s">
        <v>383</v>
      </c>
      <c r="M257" s="56" t="s">
        <v>1304</v>
      </c>
      <c r="N257" s="56" t="s">
        <v>1117</v>
      </c>
      <c r="O257" s="56" t="s">
        <v>1441</v>
      </c>
      <c r="P257" s="56">
        <f t="shared" si="55"/>
        <v>50</v>
      </c>
      <c r="Q257" s="56">
        <f t="shared" si="56"/>
        <v>50</v>
      </c>
      <c r="R257" s="86">
        <v>50</v>
      </c>
      <c r="S257" s="86"/>
      <c r="T257" s="86"/>
      <c r="U257" s="86"/>
      <c r="V257" s="86"/>
      <c r="W257" s="53" t="s">
        <v>1592</v>
      </c>
      <c r="X257" s="56" t="s">
        <v>121</v>
      </c>
      <c r="Y257" s="59" t="s">
        <v>470</v>
      </c>
    </row>
    <row r="258" s="7" customFormat="1" ht="56.25" spans="1:25">
      <c r="A258" s="53" t="s">
        <v>1593</v>
      </c>
      <c r="B258" s="53" t="s">
        <v>1594</v>
      </c>
      <c r="C258" s="59" t="s">
        <v>1595</v>
      </c>
      <c r="D258" s="56" t="s">
        <v>89</v>
      </c>
      <c r="E258" s="60" t="s">
        <v>1596</v>
      </c>
      <c r="F258" s="56">
        <v>1</v>
      </c>
      <c r="G258" s="56" t="s">
        <v>140</v>
      </c>
      <c r="H258" s="56" t="s">
        <v>1597</v>
      </c>
      <c r="I258" s="56" t="s">
        <v>93</v>
      </c>
      <c r="J258" s="54" t="s">
        <v>94</v>
      </c>
      <c r="K258" s="54" t="s">
        <v>94</v>
      </c>
      <c r="L258" s="56">
        <v>165</v>
      </c>
      <c r="M258" s="56">
        <v>315</v>
      </c>
      <c r="N258" s="56">
        <v>210</v>
      </c>
      <c r="O258" s="56">
        <v>498</v>
      </c>
      <c r="P258" s="56">
        <f t="shared" si="55"/>
        <v>15</v>
      </c>
      <c r="Q258" s="56">
        <f t="shared" si="56"/>
        <v>15</v>
      </c>
      <c r="R258" s="86"/>
      <c r="S258" s="86">
        <v>15</v>
      </c>
      <c r="T258" s="86"/>
      <c r="U258" s="86"/>
      <c r="V258" s="86"/>
      <c r="W258" s="56" t="s">
        <v>1598</v>
      </c>
      <c r="X258" s="56" t="s">
        <v>121</v>
      </c>
      <c r="Y258" s="61" t="s">
        <v>470</v>
      </c>
    </row>
    <row r="259" s="7" customFormat="1" ht="75" spans="1:25">
      <c r="A259" s="53" t="s">
        <v>1599</v>
      </c>
      <c r="B259" s="53" t="s">
        <v>1600</v>
      </c>
      <c r="C259" s="59" t="s">
        <v>1601</v>
      </c>
      <c r="D259" s="56" t="s">
        <v>89</v>
      </c>
      <c r="E259" s="60" t="s">
        <v>1602</v>
      </c>
      <c r="F259" s="56">
        <v>1</v>
      </c>
      <c r="G259" s="56" t="s">
        <v>140</v>
      </c>
      <c r="H259" s="56" t="s">
        <v>1603</v>
      </c>
      <c r="I259" s="56" t="s">
        <v>93</v>
      </c>
      <c r="J259" s="54" t="s">
        <v>94</v>
      </c>
      <c r="K259" s="54" t="s">
        <v>94</v>
      </c>
      <c r="L259" s="56">
        <v>135</v>
      </c>
      <c r="M259" s="56">
        <v>330</v>
      </c>
      <c r="N259" s="56">
        <v>173</v>
      </c>
      <c r="O259" s="56">
        <v>450</v>
      </c>
      <c r="P259" s="56">
        <f t="shared" si="55"/>
        <v>64</v>
      </c>
      <c r="Q259" s="56">
        <f t="shared" si="56"/>
        <v>64</v>
      </c>
      <c r="R259" s="86"/>
      <c r="S259" s="86"/>
      <c r="T259" s="86">
        <v>64</v>
      </c>
      <c r="U259" s="86"/>
      <c r="V259" s="86"/>
      <c r="W259" s="56" t="s">
        <v>1604</v>
      </c>
      <c r="X259" s="56" t="s">
        <v>121</v>
      </c>
      <c r="Y259" s="59" t="s">
        <v>470</v>
      </c>
    </row>
    <row r="260" s="7" customFormat="1" ht="75" spans="1:25">
      <c r="A260" s="53" t="s">
        <v>1451</v>
      </c>
      <c r="B260" s="53" t="s">
        <v>1605</v>
      </c>
      <c r="C260" s="59" t="s">
        <v>1606</v>
      </c>
      <c r="D260" s="56" t="s">
        <v>89</v>
      </c>
      <c r="E260" s="59" t="s">
        <v>1607</v>
      </c>
      <c r="F260" s="56">
        <v>1</v>
      </c>
      <c r="G260" s="53" t="s">
        <v>140</v>
      </c>
      <c r="H260" s="53" t="s">
        <v>1608</v>
      </c>
      <c r="I260" s="54" t="s">
        <v>94</v>
      </c>
      <c r="J260" s="54" t="s">
        <v>94</v>
      </c>
      <c r="K260" s="54" t="s">
        <v>94</v>
      </c>
      <c r="L260" s="56">
        <v>45</v>
      </c>
      <c r="M260" s="56">
        <v>98</v>
      </c>
      <c r="N260" s="56">
        <v>68</v>
      </c>
      <c r="O260" s="56">
        <v>175</v>
      </c>
      <c r="P260" s="56">
        <f t="shared" si="55"/>
        <v>27</v>
      </c>
      <c r="Q260" s="56">
        <f t="shared" si="56"/>
        <v>27</v>
      </c>
      <c r="R260" s="86"/>
      <c r="S260" s="86"/>
      <c r="T260" s="86">
        <v>27</v>
      </c>
      <c r="U260" s="86"/>
      <c r="V260" s="86"/>
      <c r="W260" s="53" t="s">
        <v>1609</v>
      </c>
      <c r="X260" s="56" t="s">
        <v>121</v>
      </c>
      <c r="Y260" s="59" t="s">
        <v>470</v>
      </c>
    </row>
    <row r="261" s="7" customFormat="1" ht="75" spans="1:25">
      <c r="A261" s="53" t="s">
        <v>1610</v>
      </c>
      <c r="B261" s="53" t="s">
        <v>1611</v>
      </c>
      <c r="C261" s="59" t="s">
        <v>1606</v>
      </c>
      <c r="D261" s="56" t="s">
        <v>89</v>
      </c>
      <c r="E261" s="59" t="s">
        <v>1612</v>
      </c>
      <c r="F261" s="56">
        <v>1</v>
      </c>
      <c r="G261" s="53" t="s">
        <v>140</v>
      </c>
      <c r="H261" s="53" t="s">
        <v>1613</v>
      </c>
      <c r="I261" s="54" t="s">
        <v>94</v>
      </c>
      <c r="J261" s="54" t="s">
        <v>94</v>
      </c>
      <c r="K261" s="54" t="s">
        <v>94</v>
      </c>
      <c r="L261" s="56">
        <v>41</v>
      </c>
      <c r="M261" s="56">
        <v>115</v>
      </c>
      <c r="N261" s="56">
        <v>67</v>
      </c>
      <c r="O261" s="56">
        <v>168</v>
      </c>
      <c r="P261" s="56">
        <f t="shared" si="55"/>
        <v>27</v>
      </c>
      <c r="Q261" s="56">
        <f t="shared" si="56"/>
        <v>27</v>
      </c>
      <c r="R261" s="86"/>
      <c r="S261" s="86"/>
      <c r="T261" s="86">
        <v>27</v>
      </c>
      <c r="U261" s="86"/>
      <c r="V261" s="86"/>
      <c r="W261" s="53" t="s">
        <v>1614</v>
      </c>
      <c r="X261" s="56" t="s">
        <v>121</v>
      </c>
      <c r="Y261" s="59" t="s">
        <v>470</v>
      </c>
    </row>
    <row r="262" s="7" customFormat="1" ht="75" spans="1:25">
      <c r="A262" s="53" t="s">
        <v>1615</v>
      </c>
      <c r="B262" s="53" t="s">
        <v>1616</v>
      </c>
      <c r="C262" s="59" t="s">
        <v>1617</v>
      </c>
      <c r="D262" s="56" t="s">
        <v>89</v>
      </c>
      <c r="E262" s="59" t="s">
        <v>1618</v>
      </c>
      <c r="F262" s="56">
        <v>1</v>
      </c>
      <c r="G262" s="53" t="s">
        <v>140</v>
      </c>
      <c r="H262" s="53" t="s">
        <v>1619</v>
      </c>
      <c r="I262" s="54" t="s">
        <v>94</v>
      </c>
      <c r="J262" s="54" t="s">
        <v>94</v>
      </c>
      <c r="K262" s="54" t="s">
        <v>94</v>
      </c>
      <c r="L262" s="56">
        <v>38</v>
      </c>
      <c r="M262" s="56">
        <v>86</v>
      </c>
      <c r="N262" s="56">
        <v>53</v>
      </c>
      <c r="O262" s="56">
        <v>145</v>
      </c>
      <c r="P262" s="56">
        <f t="shared" si="55"/>
        <v>27</v>
      </c>
      <c r="Q262" s="56">
        <f t="shared" si="56"/>
        <v>27</v>
      </c>
      <c r="R262" s="86"/>
      <c r="S262" s="86"/>
      <c r="T262" s="86">
        <v>27</v>
      </c>
      <c r="U262" s="86"/>
      <c r="V262" s="86"/>
      <c r="W262" s="53" t="s">
        <v>1620</v>
      </c>
      <c r="X262" s="56" t="s">
        <v>121</v>
      </c>
      <c r="Y262" s="59" t="s">
        <v>470</v>
      </c>
    </row>
    <row r="263" s="7" customFormat="1" ht="56.25" spans="1:25">
      <c r="A263" s="53" t="s">
        <v>1621</v>
      </c>
      <c r="B263" s="53" t="s">
        <v>1622</v>
      </c>
      <c r="C263" s="59" t="s">
        <v>1623</v>
      </c>
      <c r="D263" s="56" t="s">
        <v>89</v>
      </c>
      <c r="E263" s="60" t="s">
        <v>1624</v>
      </c>
      <c r="F263" s="56">
        <v>1</v>
      </c>
      <c r="G263" s="53" t="s">
        <v>140</v>
      </c>
      <c r="H263" s="53" t="s">
        <v>1318</v>
      </c>
      <c r="I263" s="56" t="s">
        <v>93</v>
      </c>
      <c r="J263" s="54" t="s">
        <v>94</v>
      </c>
      <c r="K263" s="54" t="s">
        <v>94</v>
      </c>
      <c r="L263" s="56">
        <v>84</v>
      </c>
      <c r="M263" s="56">
        <v>121</v>
      </c>
      <c r="N263" s="56">
        <v>84</v>
      </c>
      <c r="O263" s="56">
        <v>121</v>
      </c>
      <c r="P263" s="56">
        <f t="shared" si="55"/>
        <v>27</v>
      </c>
      <c r="Q263" s="56">
        <f t="shared" si="56"/>
        <v>27</v>
      </c>
      <c r="R263" s="86">
        <v>27</v>
      </c>
      <c r="S263" s="86"/>
      <c r="T263" s="86"/>
      <c r="U263" s="86"/>
      <c r="V263" s="86"/>
      <c r="W263" s="53" t="s">
        <v>1625</v>
      </c>
      <c r="X263" s="56" t="s">
        <v>121</v>
      </c>
      <c r="Y263" s="59" t="s">
        <v>470</v>
      </c>
    </row>
    <row r="264" s="7" customFormat="1" ht="75" spans="1:25">
      <c r="A264" s="53" t="s">
        <v>1626</v>
      </c>
      <c r="B264" s="53" t="s">
        <v>1627</v>
      </c>
      <c r="C264" s="59" t="s">
        <v>1628</v>
      </c>
      <c r="D264" s="56" t="s">
        <v>89</v>
      </c>
      <c r="E264" s="60" t="s">
        <v>1629</v>
      </c>
      <c r="F264" s="56">
        <v>1</v>
      </c>
      <c r="G264" s="53" t="s">
        <v>114</v>
      </c>
      <c r="H264" s="53" t="s">
        <v>115</v>
      </c>
      <c r="I264" s="54" t="s">
        <v>93</v>
      </c>
      <c r="J264" s="54" t="s">
        <v>94</v>
      </c>
      <c r="K264" s="54" t="s">
        <v>94</v>
      </c>
      <c r="L264" s="56">
        <v>80</v>
      </c>
      <c r="M264" s="56">
        <v>240</v>
      </c>
      <c r="N264" s="56">
        <v>80</v>
      </c>
      <c r="O264" s="56">
        <v>240</v>
      </c>
      <c r="P264" s="56">
        <f t="shared" si="55"/>
        <v>98</v>
      </c>
      <c r="Q264" s="56">
        <f t="shared" si="56"/>
        <v>98</v>
      </c>
      <c r="R264" s="86">
        <v>98</v>
      </c>
      <c r="S264" s="86"/>
      <c r="T264" s="86">
        <v>0</v>
      </c>
      <c r="U264" s="86"/>
      <c r="V264" s="86"/>
      <c r="W264" s="56" t="s">
        <v>1630</v>
      </c>
      <c r="X264" s="56" t="s">
        <v>121</v>
      </c>
      <c r="Y264" s="59" t="s">
        <v>470</v>
      </c>
    </row>
    <row r="265" s="7" customFormat="1" ht="75" spans="1:25">
      <c r="A265" s="53" t="s">
        <v>1631</v>
      </c>
      <c r="B265" s="53" t="s">
        <v>1632</v>
      </c>
      <c r="C265" s="59" t="s">
        <v>1633</v>
      </c>
      <c r="D265" s="56" t="s">
        <v>89</v>
      </c>
      <c r="E265" s="59" t="s">
        <v>1634</v>
      </c>
      <c r="F265" s="56">
        <v>1</v>
      </c>
      <c r="G265" s="53" t="s">
        <v>114</v>
      </c>
      <c r="H265" s="53" t="s">
        <v>115</v>
      </c>
      <c r="I265" s="54" t="s">
        <v>93</v>
      </c>
      <c r="J265" s="54" t="s">
        <v>94</v>
      </c>
      <c r="K265" s="54" t="s">
        <v>94</v>
      </c>
      <c r="L265" s="56">
        <v>110</v>
      </c>
      <c r="M265" s="56">
        <v>245</v>
      </c>
      <c r="N265" s="56">
        <v>175</v>
      </c>
      <c r="O265" s="56">
        <v>325</v>
      </c>
      <c r="P265" s="56">
        <f t="shared" si="55"/>
        <v>23</v>
      </c>
      <c r="Q265" s="56">
        <f t="shared" si="56"/>
        <v>23</v>
      </c>
      <c r="R265" s="86"/>
      <c r="S265" s="86"/>
      <c r="T265" s="86">
        <v>23</v>
      </c>
      <c r="U265" s="86"/>
      <c r="V265" s="86"/>
      <c r="W265" s="53" t="s">
        <v>1630</v>
      </c>
      <c r="X265" s="56" t="s">
        <v>121</v>
      </c>
      <c r="Y265" s="59" t="s">
        <v>470</v>
      </c>
    </row>
    <row r="266" s="7" customFormat="1" ht="56.25" spans="1:25">
      <c r="A266" s="53" t="s">
        <v>1635</v>
      </c>
      <c r="B266" s="53" t="s">
        <v>1636</v>
      </c>
      <c r="C266" s="59" t="s">
        <v>1637</v>
      </c>
      <c r="D266" s="56" t="s">
        <v>89</v>
      </c>
      <c r="E266" s="60" t="s">
        <v>1638</v>
      </c>
      <c r="F266" s="56">
        <v>1</v>
      </c>
      <c r="G266" s="56" t="s">
        <v>114</v>
      </c>
      <c r="H266" s="53" t="s">
        <v>1639</v>
      </c>
      <c r="I266" s="54" t="s">
        <v>93</v>
      </c>
      <c r="J266" s="54" t="s">
        <v>94</v>
      </c>
      <c r="K266" s="54" t="s">
        <v>94</v>
      </c>
      <c r="L266" s="53" t="s">
        <v>388</v>
      </c>
      <c r="M266" s="56" t="s">
        <v>1121</v>
      </c>
      <c r="N266" s="56" t="s">
        <v>601</v>
      </c>
      <c r="O266" s="56" t="s">
        <v>1189</v>
      </c>
      <c r="P266" s="56">
        <f t="shared" si="55"/>
        <v>5</v>
      </c>
      <c r="Q266" s="56">
        <f t="shared" si="56"/>
        <v>5</v>
      </c>
      <c r="R266" s="86"/>
      <c r="S266" s="86">
        <v>5</v>
      </c>
      <c r="T266" s="86"/>
      <c r="U266" s="86"/>
      <c r="V266" s="86"/>
      <c r="W266" s="53" t="s">
        <v>1640</v>
      </c>
      <c r="X266" s="56" t="s">
        <v>121</v>
      </c>
      <c r="Y266" s="61" t="s">
        <v>470</v>
      </c>
    </row>
    <row r="267" s="7" customFormat="1" ht="56.25" spans="1:25">
      <c r="A267" s="53" t="s">
        <v>1641</v>
      </c>
      <c r="B267" s="53" t="s">
        <v>1642</v>
      </c>
      <c r="C267" s="59" t="s">
        <v>1643</v>
      </c>
      <c r="D267" s="56" t="s">
        <v>89</v>
      </c>
      <c r="E267" s="59" t="s">
        <v>1644</v>
      </c>
      <c r="F267" s="56">
        <v>1</v>
      </c>
      <c r="G267" s="53" t="s">
        <v>114</v>
      </c>
      <c r="H267" s="53" t="s">
        <v>537</v>
      </c>
      <c r="I267" s="54" t="s">
        <v>94</v>
      </c>
      <c r="J267" s="54" t="s">
        <v>94</v>
      </c>
      <c r="K267" s="54" t="s">
        <v>94</v>
      </c>
      <c r="L267" s="56">
        <v>85</v>
      </c>
      <c r="M267" s="56">
        <v>255</v>
      </c>
      <c r="N267" s="56">
        <v>215</v>
      </c>
      <c r="O267" s="56">
        <v>645</v>
      </c>
      <c r="P267" s="56">
        <f t="shared" ref="P267:P287" si="57">Q267+V267</f>
        <v>50</v>
      </c>
      <c r="Q267" s="56">
        <f t="shared" ref="Q267:Q287" si="58">SUBTOTAL(9,R267:U267)</f>
        <v>50</v>
      </c>
      <c r="R267" s="86"/>
      <c r="S267" s="86"/>
      <c r="T267" s="86">
        <v>50</v>
      </c>
      <c r="U267" s="86"/>
      <c r="V267" s="86"/>
      <c r="W267" s="53" t="s">
        <v>1645</v>
      </c>
      <c r="X267" s="56" t="s">
        <v>121</v>
      </c>
      <c r="Y267" s="59" t="s">
        <v>470</v>
      </c>
    </row>
    <row r="268" s="7" customFormat="1" ht="75" spans="1:25">
      <c r="A268" s="53" t="s">
        <v>1646</v>
      </c>
      <c r="B268" s="53" t="s">
        <v>1647</v>
      </c>
      <c r="C268" s="59" t="s">
        <v>1648</v>
      </c>
      <c r="D268" s="56" t="s">
        <v>89</v>
      </c>
      <c r="E268" s="59" t="s">
        <v>1649</v>
      </c>
      <c r="F268" s="56">
        <v>1</v>
      </c>
      <c r="G268" s="53" t="s">
        <v>114</v>
      </c>
      <c r="H268" s="53" t="s">
        <v>1650</v>
      </c>
      <c r="I268" s="54" t="s">
        <v>94</v>
      </c>
      <c r="J268" s="54" t="s">
        <v>94</v>
      </c>
      <c r="K268" s="54" t="s">
        <v>94</v>
      </c>
      <c r="L268" s="56">
        <v>168</v>
      </c>
      <c r="M268" s="56">
        <v>504</v>
      </c>
      <c r="N268" s="56">
        <v>168</v>
      </c>
      <c r="O268" s="56">
        <v>504</v>
      </c>
      <c r="P268" s="56">
        <f t="shared" si="57"/>
        <v>50</v>
      </c>
      <c r="Q268" s="56">
        <f t="shared" si="58"/>
        <v>50</v>
      </c>
      <c r="R268" s="108"/>
      <c r="S268" s="86"/>
      <c r="T268" s="86">
        <v>50</v>
      </c>
      <c r="U268" s="86"/>
      <c r="V268" s="86"/>
      <c r="W268" s="56" t="s">
        <v>1651</v>
      </c>
      <c r="X268" s="56" t="s">
        <v>121</v>
      </c>
      <c r="Y268" s="61" t="s">
        <v>470</v>
      </c>
    </row>
    <row r="269" s="7" customFormat="1" ht="56.25" spans="1:25">
      <c r="A269" s="53" t="s">
        <v>1652</v>
      </c>
      <c r="B269" s="53" t="s">
        <v>1653</v>
      </c>
      <c r="C269" s="59" t="s">
        <v>1654</v>
      </c>
      <c r="D269" s="56" t="s">
        <v>89</v>
      </c>
      <c r="E269" s="59" t="s">
        <v>1655</v>
      </c>
      <c r="F269" s="56">
        <v>1</v>
      </c>
      <c r="G269" s="56" t="s">
        <v>189</v>
      </c>
      <c r="H269" s="56" t="s">
        <v>1175</v>
      </c>
      <c r="I269" s="54" t="s">
        <v>93</v>
      </c>
      <c r="J269" s="54" t="s">
        <v>94</v>
      </c>
      <c r="K269" s="54" t="s">
        <v>94</v>
      </c>
      <c r="L269" s="56">
        <v>175</v>
      </c>
      <c r="M269" s="56">
        <v>525</v>
      </c>
      <c r="N269" s="56">
        <v>278</v>
      </c>
      <c r="O269" s="56">
        <v>834</v>
      </c>
      <c r="P269" s="56">
        <f t="shared" si="57"/>
        <v>40</v>
      </c>
      <c r="Q269" s="56">
        <f t="shared" si="58"/>
        <v>40</v>
      </c>
      <c r="R269" s="108"/>
      <c r="S269" s="86"/>
      <c r="T269" s="86">
        <v>40</v>
      </c>
      <c r="U269" s="86"/>
      <c r="V269" s="86"/>
      <c r="W269" s="53" t="s">
        <v>1656</v>
      </c>
      <c r="X269" s="56" t="s">
        <v>121</v>
      </c>
      <c r="Y269" s="59" t="s">
        <v>470</v>
      </c>
    </row>
    <row r="270" s="7" customFormat="1" ht="56.25" spans="1:25">
      <c r="A270" s="53" t="s">
        <v>1657</v>
      </c>
      <c r="B270" s="53" t="s">
        <v>1658</v>
      </c>
      <c r="C270" s="59" t="s">
        <v>1659</v>
      </c>
      <c r="D270" s="56" t="s">
        <v>89</v>
      </c>
      <c r="E270" s="60" t="s">
        <v>1559</v>
      </c>
      <c r="F270" s="56">
        <v>1</v>
      </c>
      <c r="G270" s="53" t="s">
        <v>189</v>
      </c>
      <c r="H270" s="53" t="s">
        <v>1516</v>
      </c>
      <c r="I270" s="54" t="s">
        <v>94</v>
      </c>
      <c r="J270" s="54" t="s">
        <v>94</v>
      </c>
      <c r="K270" s="54" t="s">
        <v>94</v>
      </c>
      <c r="L270" s="56">
        <v>175</v>
      </c>
      <c r="M270" s="56">
        <v>525</v>
      </c>
      <c r="N270" s="56">
        <v>310</v>
      </c>
      <c r="O270" s="56">
        <v>930</v>
      </c>
      <c r="P270" s="56">
        <f t="shared" si="57"/>
        <v>35</v>
      </c>
      <c r="Q270" s="56">
        <f t="shared" si="58"/>
        <v>35</v>
      </c>
      <c r="R270" s="108">
        <v>35</v>
      </c>
      <c r="S270" s="86"/>
      <c r="T270" s="86"/>
      <c r="U270" s="86"/>
      <c r="V270" s="86"/>
      <c r="W270" s="53" t="s">
        <v>1520</v>
      </c>
      <c r="X270" s="56" t="s">
        <v>121</v>
      </c>
      <c r="Y270" s="59" t="s">
        <v>470</v>
      </c>
    </row>
    <row r="271" s="7" customFormat="1" ht="75" spans="1:25">
      <c r="A271" s="53" t="s">
        <v>1660</v>
      </c>
      <c r="B271" s="53" t="s">
        <v>1661</v>
      </c>
      <c r="C271" s="59" t="s">
        <v>1662</v>
      </c>
      <c r="D271" s="56" t="s">
        <v>89</v>
      </c>
      <c r="E271" s="60" t="s">
        <v>1663</v>
      </c>
      <c r="F271" s="56">
        <v>1</v>
      </c>
      <c r="G271" s="56" t="s">
        <v>189</v>
      </c>
      <c r="H271" s="53" t="s">
        <v>723</v>
      </c>
      <c r="I271" s="54" t="s">
        <v>93</v>
      </c>
      <c r="J271" s="54" t="s">
        <v>94</v>
      </c>
      <c r="K271" s="54" t="s">
        <v>94</v>
      </c>
      <c r="L271" s="53" t="s">
        <v>423</v>
      </c>
      <c r="M271" s="56" t="s">
        <v>1378</v>
      </c>
      <c r="N271" s="56" t="s">
        <v>1131</v>
      </c>
      <c r="O271" s="56" t="s">
        <v>1484</v>
      </c>
      <c r="P271" s="56">
        <f t="shared" si="57"/>
        <v>31</v>
      </c>
      <c r="Q271" s="56">
        <f t="shared" si="58"/>
        <v>31</v>
      </c>
      <c r="R271" s="108">
        <v>31</v>
      </c>
      <c r="S271" s="86"/>
      <c r="T271" s="86"/>
      <c r="U271" s="86"/>
      <c r="V271" s="86"/>
      <c r="W271" s="53" t="s">
        <v>1664</v>
      </c>
      <c r="X271" s="56" t="s">
        <v>121</v>
      </c>
      <c r="Y271" s="59" t="s">
        <v>470</v>
      </c>
    </row>
    <row r="272" s="7" customFormat="1" ht="75" spans="1:25">
      <c r="A272" s="53" t="s">
        <v>1665</v>
      </c>
      <c r="B272" s="56" t="s">
        <v>1666</v>
      </c>
      <c r="C272" s="60" t="s">
        <v>1667</v>
      </c>
      <c r="D272" s="56" t="s">
        <v>89</v>
      </c>
      <c r="E272" s="60" t="s">
        <v>1668</v>
      </c>
      <c r="F272" s="56">
        <v>1</v>
      </c>
      <c r="G272" s="53" t="s">
        <v>189</v>
      </c>
      <c r="H272" s="53" t="s">
        <v>1669</v>
      </c>
      <c r="I272" s="54" t="s">
        <v>94</v>
      </c>
      <c r="J272" s="54" t="s">
        <v>94</v>
      </c>
      <c r="K272" s="54" t="s">
        <v>94</v>
      </c>
      <c r="L272" s="56">
        <v>64</v>
      </c>
      <c r="M272" s="56">
        <v>192</v>
      </c>
      <c r="N272" s="56">
        <v>180</v>
      </c>
      <c r="O272" s="56">
        <v>540</v>
      </c>
      <c r="P272" s="56">
        <f t="shared" si="57"/>
        <v>65</v>
      </c>
      <c r="Q272" s="56">
        <f t="shared" si="58"/>
        <v>65</v>
      </c>
      <c r="R272" s="86">
        <v>65</v>
      </c>
      <c r="S272" s="86"/>
      <c r="T272" s="86"/>
      <c r="U272" s="86"/>
      <c r="V272" s="86"/>
      <c r="W272" s="56" t="s">
        <v>1670</v>
      </c>
      <c r="X272" s="56" t="s">
        <v>121</v>
      </c>
      <c r="Y272" s="61" t="s">
        <v>470</v>
      </c>
    </row>
    <row r="273" s="7" customFormat="1" ht="56.25" spans="1:25">
      <c r="A273" s="53" t="s">
        <v>1671</v>
      </c>
      <c r="B273" s="54" t="s">
        <v>746</v>
      </c>
      <c r="C273" s="55" t="s">
        <v>747</v>
      </c>
      <c r="D273" s="54" t="s">
        <v>286</v>
      </c>
      <c r="E273" s="55" t="s">
        <v>748</v>
      </c>
      <c r="F273" s="54">
        <v>1</v>
      </c>
      <c r="G273" s="54" t="s">
        <v>189</v>
      </c>
      <c r="H273" s="54" t="s">
        <v>749</v>
      </c>
      <c r="I273" s="54" t="s">
        <v>94</v>
      </c>
      <c r="J273" s="54" t="s">
        <v>94</v>
      </c>
      <c r="K273" s="54" t="s">
        <v>94</v>
      </c>
      <c r="L273" s="54">
        <v>432</v>
      </c>
      <c r="M273" s="54">
        <v>1326</v>
      </c>
      <c r="N273" s="54">
        <v>175</v>
      </c>
      <c r="O273" s="54">
        <v>320</v>
      </c>
      <c r="P273" s="56">
        <f t="shared" si="57"/>
        <v>88</v>
      </c>
      <c r="Q273" s="56">
        <f t="shared" si="58"/>
        <v>88</v>
      </c>
      <c r="R273" s="54"/>
      <c r="S273" s="54"/>
      <c r="T273" s="54"/>
      <c r="U273" s="54">
        <v>88</v>
      </c>
      <c r="V273" s="54"/>
      <c r="W273" s="54" t="s">
        <v>749</v>
      </c>
      <c r="X273" s="54" t="s">
        <v>524</v>
      </c>
      <c r="Y273" s="55" t="s">
        <v>817</v>
      </c>
    </row>
    <row r="274" s="7" customFormat="1" ht="56.25" spans="1:25">
      <c r="A274" s="53" t="s">
        <v>1672</v>
      </c>
      <c r="B274" s="54" t="s">
        <v>751</v>
      </c>
      <c r="C274" s="55" t="s">
        <v>752</v>
      </c>
      <c r="D274" s="54" t="s">
        <v>286</v>
      </c>
      <c r="E274" s="55" t="s">
        <v>753</v>
      </c>
      <c r="F274" s="54">
        <v>1</v>
      </c>
      <c r="G274" s="54" t="s">
        <v>400</v>
      </c>
      <c r="H274" s="54" t="s">
        <v>594</v>
      </c>
      <c r="I274" s="54" t="s">
        <v>94</v>
      </c>
      <c r="J274" s="54" t="s">
        <v>94</v>
      </c>
      <c r="K274" s="54" t="s">
        <v>94</v>
      </c>
      <c r="L274" s="54">
        <v>220</v>
      </c>
      <c r="M274" s="54">
        <v>462</v>
      </c>
      <c r="N274" s="54">
        <v>75</v>
      </c>
      <c r="O274" s="54">
        <v>176</v>
      </c>
      <c r="P274" s="56">
        <f t="shared" si="57"/>
        <v>41</v>
      </c>
      <c r="Q274" s="56">
        <f t="shared" si="58"/>
        <v>41</v>
      </c>
      <c r="R274" s="54"/>
      <c r="S274" s="54"/>
      <c r="T274" s="54"/>
      <c r="U274" s="54">
        <v>41</v>
      </c>
      <c r="V274" s="54"/>
      <c r="W274" s="54" t="s">
        <v>594</v>
      </c>
      <c r="X274" s="54" t="s">
        <v>524</v>
      </c>
      <c r="Y274" s="55" t="s">
        <v>817</v>
      </c>
    </row>
    <row r="275" s="7" customFormat="1" ht="56.25" spans="1:25">
      <c r="A275" s="53" t="s">
        <v>1673</v>
      </c>
      <c r="B275" s="54" t="s">
        <v>754</v>
      </c>
      <c r="C275" s="55" t="s">
        <v>755</v>
      </c>
      <c r="D275" s="54" t="s">
        <v>286</v>
      </c>
      <c r="E275" s="55" t="s">
        <v>756</v>
      </c>
      <c r="F275" s="54">
        <v>1</v>
      </c>
      <c r="G275" s="54" t="s">
        <v>323</v>
      </c>
      <c r="H275" s="54" t="s">
        <v>757</v>
      </c>
      <c r="I275" s="54" t="s">
        <v>94</v>
      </c>
      <c r="J275" s="54" t="s">
        <v>94</v>
      </c>
      <c r="K275" s="54" t="s">
        <v>94</v>
      </c>
      <c r="L275" s="54">
        <v>98</v>
      </c>
      <c r="M275" s="54">
        <v>231</v>
      </c>
      <c r="N275" s="54">
        <v>35</v>
      </c>
      <c r="O275" s="54">
        <v>46</v>
      </c>
      <c r="P275" s="56">
        <f t="shared" si="57"/>
        <v>38</v>
      </c>
      <c r="Q275" s="56">
        <f t="shared" si="58"/>
        <v>38</v>
      </c>
      <c r="R275" s="54"/>
      <c r="S275" s="54"/>
      <c r="T275" s="54"/>
      <c r="U275" s="54">
        <v>38</v>
      </c>
      <c r="V275" s="54"/>
      <c r="W275" s="54" t="s">
        <v>757</v>
      </c>
      <c r="X275" s="54" t="s">
        <v>524</v>
      </c>
      <c r="Y275" s="55" t="s">
        <v>817</v>
      </c>
    </row>
    <row r="276" s="7" customFormat="1" ht="56.25" spans="1:25">
      <c r="A276" s="53" t="s">
        <v>1674</v>
      </c>
      <c r="B276" s="54" t="s">
        <v>758</v>
      </c>
      <c r="C276" s="55" t="s">
        <v>759</v>
      </c>
      <c r="D276" s="54" t="s">
        <v>286</v>
      </c>
      <c r="E276" s="55" t="s">
        <v>760</v>
      </c>
      <c r="F276" s="54">
        <v>1</v>
      </c>
      <c r="G276" s="54" t="s">
        <v>280</v>
      </c>
      <c r="H276" s="54" t="s">
        <v>586</v>
      </c>
      <c r="I276" s="54" t="s">
        <v>94</v>
      </c>
      <c r="J276" s="54" t="s">
        <v>94</v>
      </c>
      <c r="K276" s="54" t="s">
        <v>94</v>
      </c>
      <c r="L276" s="54">
        <v>156</v>
      </c>
      <c r="M276" s="54">
        <v>325</v>
      </c>
      <c r="N276" s="54">
        <v>72</v>
      </c>
      <c r="O276" s="54">
        <v>116</v>
      </c>
      <c r="P276" s="56">
        <f t="shared" si="57"/>
        <v>38</v>
      </c>
      <c r="Q276" s="56">
        <f t="shared" si="58"/>
        <v>38</v>
      </c>
      <c r="R276" s="54"/>
      <c r="S276" s="54"/>
      <c r="T276" s="54"/>
      <c r="U276" s="54">
        <v>38</v>
      </c>
      <c r="V276" s="54"/>
      <c r="W276" s="54" t="s">
        <v>586</v>
      </c>
      <c r="X276" s="54" t="s">
        <v>524</v>
      </c>
      <c r="Y276" s="55" t="s">
        <v>817</v>
      </c>
    </row>
    <row r="277" s="7" customFormat="1" ht="56.25" spans="1:25">
      <c r="A277" s="53" t="s">
        <v>1675</v>
      </c>
      <c r="B277" s="54" t="s">
        <v>761</v>
      </c>
      <c r="C277" s="55" t="s">
        <v>762</v>
      </c>
      <c r="D277" s="54" t="s">
        <v>286</v>
      </c>
      <c r="E277" s="55" t="s">
        <v>763</v>
      </c>
      <c r="F277" s="54">
        <v>1</v>
      </c>
      <c r="G277" s="54" t="s">
        <v>100</v>
      </c>
      <c r="H277" s="54" t="s">
        <v>764</v>
      </c>
      <c r="I277" s="54" t="s">
        <v>94</v>
      </c>
      <c r="J277" s="54" t="s">
        <v>94</v>
      </c>
      <c r="K277" s="54" t="s">
        <v>94</v>
      </c>
      <c r="L277" s="54">
        <v>163</v>
      </c>
      <c r="M277" s="54">
        <v>362</v>
      </c>
      <c r="N277" s="54">
        <v>93</v>
      </c>
      <c r="O277" s="54">
        <v>116</v>
      </c>
      <c r="P277" s="56">
        <f t="shared" si="57"/>
        <v>43</v>
      </c>
      <c r="Q277" s="56">
        <f t="shared" si="58"/>
        <v>43</v>
      </c>
      <c r="R277" s="54"/>
      <c r="S277" s="54"/>
      <c r="T277" s="54"/>
      <c r="U277" s="54">
        <v>43</v>
      </c>
      <c r="V277" s="54"/>
      <c r="W277" s="54" t="s">
        <v>764</v>
      </c>
      <c r="X277" s="54" t="s">
        <v>524</v>
      </c>
      <c r="Y277" s="55" t="s">
        <v>817</v>
      </c>
    </row>
    <row r="278" s="7" customFormat="1" ht="56.25" spans="1:25">
      <c r="A278" s="53" t="s">
        <v>1676</v>
      </c>
      <c r="B278" s="54" t="s">
        <v>765</v>
      </c>
      <c r="C278" s="55" t="s">
        <v>766</v>
      </c>
      <c r="D278" s="54" t="s">
        <v>286</v>
      </c>
      <c r="E278" s="55" t="s">
        <v>767</v>
      </c>
      <c r="F278" s="54">
        <v>1</v>
      </c>
      <c r="G278" s="54" t="s">
        <v>512</v>
      </c>
      <c r="H278" s="54" t="s">
        <v>513</v>
      </c>
      <c r="I278" s="54" t="s">
        <v>94</v>
      </c>
      <c r="J278" s="54" t="s">
        <v>94</v>
      </c>
      <c r="K278" s="54" t="s">
        <v>94</v>
      </c>
      <c r="L278" s="54">
        <v>203</v>
      </c>
      <c r="M278" s="54">
        <v>352</v>
      </c>
      <c r="N278" s="54">
        <v>79</v>
      </c>
      <c r="O278" s="54">
        <v>109</v>
      </c>
      <c r="P278" s="56">
        <f t="shared" si="57"/>
        <v>40</v>
      </c>
      <c r="Q278" s="56">
        <f t="shared" si="58"/>
        <v>40</v>
      </c>
      <c r="R278" s="54"/>
      <c r="S278" s="54"/>
      <c r="T278" s="54"/>
      <c r="U278" s="54">
        <v>40</v>
      </c>
      <c r="V278" s="54"/>
      <c r="W278" s="54" t="s">
        <v>513</v>
      </c>
      <c r="X278" s="54" t="s">
        <v>524</v>
      </c>
      <c r="Y278" s="55" t="s">
        <v>817</v>
      </c>
    </row>
    <row r="279" s="7" customFormat="1" ht="56.25" spans="1:25">
      <c r="A279" s="53" t="s">
        <v>1677</v>
      </c>
      <c r="B279" s="54" t="s">
        <v>768</v>
      </c>
      <c r="C279" s="55" t="s">
        <v>769</v>
      </c>
      <c r="D279" s="54" t="s">
        <v>286</v>
      </c>
      <c r="E279" s="55" t="s">
        <v>770</v>
      </c>
      <c r="F279" s="54">
        <v>1</v>
      </c>
      <c r="G279" s="54" t="s">
        <v>155</v>
      </c>
      <c r="H279" s="54" t="s">
        <v>771</v>
      </c>
      <c r="I279" s="56" t="s">
        <v>93</v>
      </c>
      <c r="J279" s="54" t="s">
        <v>94</v>
      </c>
      <c r="K279" s="54" t="s">
        <v>94</v>
      </c>
      <c r="L279" s="54">
        <v>206</v>
      </c>
      <c r="M279" s="54">
        <v>368</v>
      </c>
      <c r="N279" s="54">
        <v>96</v>
      </c>
      <c r="O279" s="54">
        <v>172</v>
      </c>
      <c r="P279" s="56">
        <f t="shared" si="57"/>
        <v>46</v>
      </c>
      <c r="Q279" s="56">
        <f t="shared" si="58"/>
        <v>46</v>
      </c>
      <c r="R279" s="54"/>
      <c r="S279" s="54"/>
      <c r="T279" s="54"/>
      <c r="U279" s="54">
        <v>46</v>
      </c>
      <c r="V279" s="54"/>
      <c r="W279" s="54" t="s">
        <v>771</v>
      </c>
      <c r="X279" s="54" t="s">
        <v>524</v>
      </c>
      <c r="Y279" s="55" t="s">
        <v>817</v>
      </c>
    </row>
    <row r="280" s="7" customFormat="1" ht="56.25" spans="1:25">
      <c r="A280" s="53" t="s">
        <v>1678</v>
      </c>
      <c r="B280" s="54" t="s">
        <v>772</v>
      </c>
      <c r="C280" s="55" t="s">
        <v>773</v>
      </c>
      <c r="D280" s="54" t="s">
        <v>286</v>
      </c>
      <c r="E280" s="55" t="s">
        <v>774</v>
      </c>
      <c r="F280" s="54">
        <v>1</v>
      </c>
      <c r="G280" s="54" t="s">
        <v>127</v>
      </c>
      <c r="H280" s="54" t="s">
        <v>667</v>
      </c>
      <c r="I280" s="56" t="s">
        <v>93</v>
      </c>
      <c r="J280" s="54" t="s">
        <v>94</v>
      </c>
      <c r="K280" s="54" t="s">
        <v>94</v>
      </c>
      <c r="L280" s="54">
        <v>89</v>
      </c>
      <c r="M280" s="54">
        <v>156</v>
      </c>
      <c r="N280" s="54">
        <v>46</v>
      </c>
      <c r="O280" s="54">
        <v>87</v>
      </c>
      <c r="P280" s="56">
        <f t="shared" si="57"/>
        <v>31</v>
      </c>
      <c r="Q280" s="56">
        <f t="shared" si="58"/>
        <v>31</v>
      </c>
      <c r="R280" s="54"/>
      <c r="S280" s="54"/>
      <c r="T280" s="54"/>
      <c r="U280" s="54">
        <v>31</v>
      </c>
      <c r="V280" s="54"/>
      <c r="W280" s="54" t="s">
        <v>667</v>
      </c>
      <c r="X280" s="54" t="s">
        <v>524</v>
      </c>
      <c r="Y280" s="55" t="s">
        <v>817</v>
      </c>
    </row>
    <row r="281" s="7" customFormat="1" ht="56.25" spans="1:25">
      <c r="A281" s="53" t="s">
        <v>1679</v>
      </c>
      <c r="B281" s="112" t="s">
        <v>775</v>
      </c>
      <c r="C281" s="55" t="s">
        <v>776</v>
      </c>
      <c r="D281" s="54" t="s">
        <v>286</v>
      </c>
      <c r="E281" s="55" t="s">
        <v>777</v>
      </c>
      <c r="F281" s="54">
        <v>1</v>
      </c>
      <c r="G281" s="54" t="s">
        <v>127</v>
      </c>
      <c r="H281" s="54" t="s">
        <v>778</v>
      </c>
      <c r="I281" s="56" t="s">
        <v>93</v>
      </c>
      <c r="J281" s="54" t="s">
        <v>94</v>
      </c>
      <c r="K281" s="54" t="s">
        <v>94</v>
      </c>
      <c r="L281" s="54">
        <v>93</v>
      </c>
      <c r="M281" s="54">
        <v>116</v>
      </c>
      <c r="N281" s="54">
        <v>75</v>
      </c>
      <c r="O281" s="54">
        <v>97</v>
      </c>
      <c r="P281" s="56">
        <f t="shared" si="57"/>
        <v>43</v>
      </c>
      <c r="Q281" s="56">
        <f t="shared" si="58"/>
        <v>43</v>
      </c>
      <c r="R281" s="54"/>
      <c r="S281" s="54"/>
      <c r="T281" s="54"/>
      <c r="U281" s="54">
        <v>43</v>
      </c>
      <c r="V281" s="54"/>
      <c r="W281" s="54" t="s">
        <v>778</v>
      </c>
      <c r="X281" s="54" t="s">
        <v>524</v>
      </c>
      <c r="Y281" s="55" t="s">
        <v>817</v>
      </c>
    </row>
    <row r="282" s="7" customFormat="1" ht="56.25" spans="1:25">
      <c r="A282" s="53" t="s">
        <v>1680</v>
      </c>
      <c r="B282" s="54" t="s">
        <v>779</v>
      </c>
      <c r="C282" s="55" t="s">
        <v>780</v>
      </c>
      <c r="D282" s="54" t="s">
        <v>286</v>
      </c>
      <c r="E282" s="55" t="s">
        <v>781</v>
      </c>
      <c r="F282" s="54">
        <v>1</v>
      </c>
      <c r="G282" s="54" t="s">
        <v>393</v>
      </c>
      <c r="H282" s="54" t="s">
        <v>749</v>
      </c>
      <c r="I282" s="54" t="s">
        <v>94</v>
      </c>
      <c r="J282" s="54" t="s">
        <v>94</v>
      </c>
      <c r="K282" s="54" t="s">
        <v>94</v>
      </c>
      <c r="L282" s="54">
        <v>220</v>
      </c>
      <c r="M282" s="54">
        <v>463</v>
      </c>
      <c r="N282" s="54">
        <v>43</v>
      </c>
      <c r="O282" s="54">
        <v>69</v>
      </c>
      <c r="P282" s="56">
        <f t="shared" si="57"/>
        <v>30</v>
      </c>
      <c r="Q282" s="56">
        <f t="shared" si="58"/>
        <v>30</v>
      </c>
      <c r="R282" s="54"/>
      <c r="S282" s="54"/>
      <c r="T282" s="54">
        <v>30</v>
      </c>
      <c r="U282" s="54"/>
      <c r="V282" s="54"/>
      <c r="W282" s="54" t="s">
        <v>749</v>
      </c>
      <c r="X282" s="54" t="s">
        <v>524</v>
      </c>
      <c r="Y282" s="55" t="s">
        <v>817</v>
      </c>
    </row>
    <row r="283" s="7" customFormat="1" ht="56.25" spans="1:25">
      <c r="A283" s="53" t="s">
        <v>1681</v>
      </c>
      <c r="B283" s="54" t="s">
        <v>782</v>
      </c>
      <c r="C283" s="55" t="s">
        <v>783</v>
      </c>
      <c r="D283" s="54" t="s">
        <v>286</v>
      </c>
      <c r="E283" s="55" t="s">
        <v>784</v>
      </c>
      <c r="F283" s="54">
        <v>1</v>
      </c>
      <c r="G283" s="54" t="s">
        <v>189</v>
      </c>
      <c r="H283" s="54" t="s">
        <v>785</v>
      </c>
      <c r="I283" s="54" t="s">
        <v>94</v>
      </c>
      <c r="J283" s="54" t="s">
        <v>94</v>
      </c>
      <c r="K283" s="54" t="s">
        <v>94</v>
      </c>
      <c r="L283" s="54">
        <v>106</v>
      </c>
      <c r="M283" s="54">
        <v>165</v>
      </c>
      <c r="N283" s="54">
        <v>62</v>
      </c>
      <c r="O283" s="54">
        <v>89</v>
      </c>
      <c r="P283" s="56">
        <f t="shared" si="57"/>
        <v>53</v>
      </c>
      <c r="Q283" s="56">
        <f t="shared" si="58"/>
        <v>53</v>
      </c>
      <c r="R283" s="54"/>
      <c r="S283" s="54"/>
      <c r="T283" s="54">
        <v>53</v>
      </c>
      <c r="U283" s="54"/>
      <c r="V283" s="54"/>
      <c r="W283" s="54" t="s">
        <v>785</v>
      </c>
      <c r="X283" s="54" t="s">
        <v>524</v>
      </c>
      <c r="Y283" s="55" t="s">
        <v>817</v>
      </c>
    </row>
    <row r="284" s="7" customFormat="1" ht="56.25" spans="1:25">
      <c r="A284" s="53" t="s">
        <v>1682</v>
      </c>
      <c r="B284" s="54" t="s">
        <v>786</v>
      </c>
      <c r="C284" s="55" t="s">
        <v>787</v>
      </c>
      <c r="D284" s="54" t="s">
        <v>286</v>
      </c>
      <c r="E284" s="55" t="s">
        <v>788</v>
      </c>
      <c r="F284" s="54">
        <v>1</v>
      </c>
      <c r="G284" s="54" t="s">
        <v>400</v>
      </c>
      <c r="H284" s="54" t="s">
        <v>789</v>
      </c>
      <c r="I284" s="54" t="s">
        <v>93</v>
      </c>
      <c r="J284" s="54" t="s">
        <v>94</v>
      </c>
      <c r="K284" s="54" t="s">
        <v>94</v>
      </c>
      <c r="L284" s="54">
        <v>261</v>
      </c>
      <c r="M284" s="54">
        <v>369</v>
      </c>
      <c r="N284" s="54">
        <v>73</v>
      </c>
      <c r="O284" s="54">
        <v>124</v>
      </c>
      <c r="P284" s="56">
        <f t="shared" si="57"/>
        <v>99</v>
      </c>
      <c r="Q284" s="56">
        <f t="shared" si="58"/>
        <v>99</v>
      </c>
      <c r="R284" s="54"/>
      <c r="S284" s="54"/>
      <c r="T284" s="54">
        <v>99</v>
      </c>
      <c r="U284" s="54"/>
      <c r="V284" s="54"/>
      <c r="W284" s="54" t="s">
        <v>789</v>
      </c>
      <c r="X284" s="54" t="s">
        <v>524</v>
      </c>
      <c r="Y284" s="55" t="s">
        <v>817</v>
      </c>
    </row>
    <row r="285" s="6" customFormat="1" ht="56.25" spans="1:25">
      <c r="A285" s="53" t="s">
        <v>1683</v>
      </c>
      <c r="B285" s="54" t="s">
        <v>790</v>
      </c>
      <c r="C285" s="55" t="s">
        <v>769</v>
      </c>
      <c r="D285" s="54" t="s">
        <v>286</v>
      </c>
      <c r="E285" s="55" t="s">
        <v>791</v>
      </c>
      <c r="F285" s="54">
        <v>1</v>
      </c>
      <c r="G285" s="54" t="s">
        <v>393</v>
      </c>
      <c r="H285" s="54" t="s">
        <v>792</v>
      </c>
      <c r="I285" s="54" t="s">
        <v>94</v>
      </c>
      <c r="J285" s="54" t="s">
        <v>94</v>
      </c>
      <c r="K285" s="54" t="s">
        <v>94</v>
      </c>
      <c r="L285" s="54">
        <v>93</v>
      </c>
      <c r="M285" s="54">
        <v>165</v>
      </c>
      <c r="N285" s="54">
        <v>47</v>
      </c>
      <c r="O285" s="54">
        <v>69</v>
      </c>
      <c r="P285" s="56">
        <f t="shared" si="57"/>
        <v>40</v>
      </c>
      <c r="Q285" s="56">
        <f t="shared" si="58"/>
        <v>40</v>
      </c>
      <c r="R285" s="54"/>
      <c r="S285" s="54"/>
      <c r="T285" s="54">
        <v>40</v>
      </c>
      <c r="U285" s="54"/>
      <c r="V285" s="54"/>
      <c r="W285" s="54" t="s">
        <v>792</v>
      </c>
      <c r="X285" s="54" t="s">
        <v>524</v>
      </c>
      <c r="Y285" s="55" t="s">
        <v>817</v>
      </c>
    </row>
    <row r="286" s="7" customFormat="1" ht="56.25" spans="1:25">
      <c r="A286" s="53" t="s">
        <v>1684</v>
      </c>
      <c r="B286" s="54" t="s">
        <v>798</v>
      </c>
      <c r="C286" s="55" t="s">
        <v>1685</v>
      </c>
      <c r="D286" s="54" t="s">
        <v>89</v>
      </c>
      <c r="E286" s="55" t="s">
        <v>800</v>
      </c>
      <c r="F286" s="54">
        <v>1</v>
      </c>
      <c r="G286" s="54" t="s">
        <v>323</v>
      </c>
      <c r="H286" s="54" t="s">
        <v>801</v>
      </c>
      <c r="I286" s="54" t="s">
        <v>94</v>
      </c>
      <c r="J286" s="54" t="s">
        <v>94</v>
      </c>
      <c r="K286" s="54" t="s">
        <v>94</v>
      </c>
      <c r="L286" s="54">
        <v>75</v>
      </c>
      <c r="M286" s="54">
        <v>196</v>
      </c>
      <c r="N286" s="54">
        <v>220</v>
      </c>
      <c r="O286" s="54">
        <v>612</v>
      </c>
      <c r="P286" s="56">
        <f t="shared" si="57"/>
        <v>254</v>
      </c>
      <c r="Q286" s="56">
        <f t="shared" si="58"/>
        <v>0</v>
      </c>
      <c r="R286" s="86"/>
      <c r="S286" s="86"/>
      <c r="T286" s="86"/>
      <c r="U286" s="86"/>
      <c r="V286" s="86">
        <v>254</v>
      </c>
      <c r="W286" s="54" t="s">
        <v>121</v>
      </c>
      <c r="X286" s="54" t="s">
        <v>121</v>
      </c>
      <c r="Y286" s="61" t="s">
        <v>470</v>
      </c>
    </row>
    <row r="287" s="11" customFormat="1" ht="37.5" spans="1:25">
      <c r="A287" s="48" t="s">
        <v>340</v>
      </c>
      <c r="B287" s="49"/>
      <c r="C287" s="93"/>
      <c r="D287" s="99"/>
      <c r="E287" s="99"/>
      <c r="F287" s="52"/>
      <c r="G287" s="99"/>
      <c r="H287" s="99"/>
      <c r="I287" s="99"/>
      <c r="J287" s="99"/>
      <c r="K287" s="99"/>
      <c r="L287" s="99"/>
      <c r="M287" s="99"/>
      <c r="N287" s="99"/>
      <c r="O287" s="52"/>
      <c r="P287" s="75">
        <f t="shared" si="57"/>
        <v>0</v>
      </c>
      <c r="Q287" s="75">
        <f>SUM(R287:U287)</f>
        <v>0</v>
      </c>
      <c r="R287" s="52"/>
      <c r="S287" s="52"/>
      <c r="T287" s="52"/>
      <c r="U287" s="52"/>
      <c r="V287" s="52"/>
      <c r="W287" s="52"/>
      <c r="X287" s="52"/>
      <c r="Y287" s="52"/>
    </row>
    <row r="288" s="11" customFormat="1" ht="37.5" spans="1:25">
      <c r="A288" s="48" t="s">
        <v>341</v>
      </c>
      <c r="B288" s="49"/>
      <c r="C288" s="93"/>
      <c r="D288" s="99"/>
      <c r="E288" s="99"/>
      <c r="F288" s="52">
        <f>SUM(F289:F343)</f>
        <v>55</v>
      </c>
      <c r="G288" s="52">
        <f t="shared" ref="G288:V288" si="59">SUM(G289:G343)</f>
        <v>0</v>
      </c>
      <c r="H288" s="52">
        <f t="shared" si="59"/>
        <v>0</v>
      </c>
      <c r="I288" s="52">
        <f t="shared" si="59"/>
        <v>0</v>
      </c>
      <c r="J288" s="52">
        <f t="shared" si="59"/>
        <v>0</v>
      </c>
      <c r="K288" s="52">
        <f t="shared" si="59"/>
        <v>0</v>
      </c>
      <c r="L288" s="52"/>
      <c r="M288" s="52"/>
      <c r="N288" s="52"/>
      <c r="O288" s="52"/>
      <c r="P288" s="52">
        <f t="shared" si="59"/>
        <v>1084</v>
      </c>
      <c r="Q288" s="52">
        <f t="shared" si="59"/>
        <v>675</v>
      </c>
      <c r="R288" s="52">
        <f t="shared" si="59"/>
        <v>500</v>
      </c>
      <c r="S288" s="52">
        <f t="shared" si="59"/>
        <v>0</v>
      </c>
      <c r="T288" s="52">
        <f t="shared" si="59"/>
        <v>175</v>
      </c>
      <c r="U288" s="52">
        <f t="shared" si="59"/>
        <v>0</v>
      </c>
      <c r="V288" s="52">
        <f t="shared" si="59"/>
        <v>409</v>
      </c>
      <c r="W288" s="52"/>
      <c r="X288" s="52"/>
      <c r="Y288" s="52"/>
    </row>
    <row r="289" s="5" customFormat="1" ht="56.25" spans="1:25">
      <c r="A289" s="53" t="s">
        <v>1686</v>
      </c>
      <c r="B289" s="53" t="s">
        <v>1687</v>
      </c>
      <c r="C289" s="55" t="s">
        <v>1688</v>
      </c>
      <c r="D289" s="54" t="s">
        <v>345</v>
      </c>
      <c r="E289" s="55" t="s">
        <v>1689</v>
      </c>
      <c r="F289" s="54">
        <v>1</v>
      </c>
      <c r="G289" s="53" t="s">
        <v>148</v>
      </c>
      <c r="H289" s="53" t="s">
        <v>1690</v>
      </c>
      <c r="I289" s="54" t="s">
        <v>94</v>
      </c>
      <c r="J289" s="54" t="s">
        <v>93</v>
      </c>
      <c r="K289" s="54" t="s">
        <v>94</v>
      </c>
      <c r="L289" s="53" t="s">
        <v>477</v>
      </c>
      <c r="M289" s="56">
        <v>5</v>
      </c>
      <c r="N289" s="56" t="s">
        <v>988</v>
      </c>
      <c r="O289" s="56">
        <v>55</v>
      </c>
      <c r="P289" s="56">
        <f t="shared" ref="P289:P345" si="60">Q289+V289</f>
        <v>18</v>
      </c>
      <c r="Q289" s="56">
        <f t="shared" ref="Q289:Q343" si="61">SUBTOTAL(9,R289:U289)</f>
        <v>18</v>
      </c>
      <c r="R289" s="56">
        <v>18</v>
      </c>
      <c r="S289" s="56"/>
      <c r="T289" s="56"/>
      <c r="U289" s="56"/>
      <c r="V289" s="56"/>
      <c r="W289" s="53" t="s">
        <v>290</v>
      </c>
      <c r="X289" s="54" t="s">
        <v>290</v>
      </c>
      <c r="Y289" s="55" t="s">
        <v>817</v>
      </c>
    </row>
    <row r="290" s="5" customFormat="1" ht="56.25" spans="1:25">
      <c r="A290" s="53" t="s">
        <v>1691</v>
      </c>
      <c r="B290" s="53" t="s">
        <v>1692</v>
      </c>
      <c r="C290" s="55" t="s">
        <v>1693</v>
      </c>
      <c r="D290" s="54" t="s">
        <v>345</v>
      </c>
      <c r="E290" s="55" t="s">
        <v>1694</v>
      </c>
      <c r="F290" s="54">
        <v>1</v>
      </c>
      <c r="G290" s="53" t="s">
        <v>148</v>
      </c>
      <c r="H290" s="53" t="s">
        <v>1695</v>
      </c>
      <c r="I290" s="54" t="s">
        <v>94</v>
      </c>
      <c r="J290" s="54" t="s">
        <v>93</v>
      </c>
      <c r="K290" s="54" t="s">
        <v>94</v>
      </c>
      <c r="L290" s="53" t="s">
        <v>477</v>
      </c>
      <c r="M290" s="56">
        <v>5</v>
      </c>
      <c r="N290" s="56" t="s">
        <v>999</v>
      </c>
      <c r="O290" s="56">
        <v>68</v>
      </c>
      <c r="P290" s="56">
        <f t="shared" si="60"/>
        <v>9</v>
      </c>
      <c r="Q290" s="56">
        <f t="shared" si="61"/>
        <v>9</v>
      </c>
      <c r="R290" s="56">
        <v>9</v>
      </c>
      <c r="S290" s="56"/>
      <c r="T290" s="56"/>
      <c r="U290" s="56"/>
      <c r="V290" s="56"/>
      <c r="W290" s="53" t="s">
        <v>290</v>
      </c>
      <c r="X290" s="54" t="s">
        <v>290</v>
      </c>
      <c r="Y290" s="55" t="s">
        <v>817</v>
      </c>
    </row>
    <row r="291" s="5" customFormat="1" ht="56.25" spans="1:25">
      <c r="A291" s="53" t="s">
        <v>1696</v>
      </c>
      <c r="B291" s="53" t="s">
        <v>1697</v>
      </c>
      <c r="C291" s="55" t="s">
        <v>1698</v>
      </c>
      <c r="D291" s="54" t="s">
        <v>345</v>
      </c>
      <c r="E291" s="55" t="s">
        <v>1699</v>
      </c>
      <c r="F291" s="54">
        <v>1</v>
      </c>
      <c r="G291" s="53" t="s">
        <v>91</v>
      </c>
      <c r="H291" s="53" t="s">
        <v>1700</v>
      </c>
      <c r="I291" s="54" t="s">
        <v>94</v>
      </c>
      <c r="J291" s="54" t="s">
        <v>94</v>
      </c>
      <c r="K291" s="54" t="s">
        <v>94</v>
      </c>
      <c r="L291" s="53">
        <v>20</v>
      </c>
      <c r="M291" s="56">
        <v>45</v>
      </c>
      <c r="N291" s="56">
        <v>45</v>
      </c>
      <c r="O291" s="56">
        <v>114</v>
      </c>
      <c r="P291" s="56">
        <f t="shared" si="60"/>
        <v>10</v>
      </c>
      <c r="Q291" s="56">
        <f t="shared" si="61"/>
        <v>10</v>
      </c>
      <c r="R291" s="56">
        <v>10</v>
      </c>
      <c r="S291" s="56"/>
      <c r="T291" s="56"/>
      <c r="U291" s="56"/>
      <c r="V291" s="56"/>
      <c r="W291" s="53" t="s">
        <v>290</v>
      </c>
      <c r="X291" s="54" t="s">
        <v>290</v>
      </c>
      <c r="Y291" s="55" t="s">
        <v>817</v>
      </c>
    </row>
    <row r="292" s="5" customFormat="1" ht="56.25" spans="1:25">
      <c r="A292" s="53" t="s">
        <v>1701</v>
      </c>
      <c r="B292" s="53" t="s">
        <v>1702</v>
      </c>
      <c r="C292" s="55" t="s">
        <v>1703</v>
      </c>
      <c r="D292" s="54" t="s">
        <v>345</v>
      </c>
      <c r="E292" s="55" t="s">
        <v>1704</v>
      </c>
      <c r="F292" s="54">
        <v>1</v>
      </c>
      <c r="G292" s="53" t="s">
        <v>91</v>
      </c>
      <c r="H292" s="53" t="s">
        <v>1705</v>
      </c>
      <c r="I292" s="54" t="s">
        <v>94</v>
      </c>
      <c r="J292" s="54" t="s">
        <v>94</v>
      </c>
      <c r="K292" s="54" t="s">
        <v>94</v>
      </c>
      <c r="L292" s="53">
        <v>18</v>
      </c>
      <c r="M292" s="56">
        <v>52</v>
      </c>
      <c r="N292" s="56">
        <v>112</v>
      </c>
      <c r="O292" s="56">
        <v>321</v>
      </c>
      <c r="P292" s="56">
        <f t="shared" si="60"/>
        <v>8</v>
      </c>
      <c r="Q292" s="56">
        <f t="shared" si="61"/>
        <v>8</v>
      </c>
      <c r="R292" s="56">
        <v>8</v>
      </c>
      <c r="S292" s="56"/>
      <c r="T292" s="56"/>
      <c r="U292" s="56"/>
      <c r="V292" s="56"/>
      <c r="W292" s="53" t="s">
        <v>290</v>
      </c>
      <c r="X292" s="54" t="s">
        <v>290</v>
      </c>
      <c r="Y292" s="55" t="s">
        <v>817</v>
      </c>
    </row>
    <row r="293" s="5" customFormat="1" ht="56.25" spans="1:25">
      <c r="A293" s="53" t="s">
        <v>1706</v>
      </c>
      <c r="B293" s="53" t="s">
        <v>1707</v>
      </c>
      <c r="C293" s="55" t="s">
        <v>1708</v>
      </c>
      <c r="D293" s="54" t="s">
        <v>345</v>
      </c>
      <c r="E293" s="55" t="s">
        <v>1709</v>
      </c>
      <c r="F293" s="54">
        <v>1</v>
      </c>
      <c r="G293" s="53" t="s">
        <v>91</v>
      </c>
      <c r="H293" s="53" t="s">
        <v>1710</v>
      </c>
      <c r="I293" s="54" t="s">
        <v>94</v>
      </c>
      <c r="J293" s="54" t="s">
        <v>94</v>
      </c>
      <c r="K293" s="54" t="s">
        <v>94</v>
      </c>
      <c r="L293" s="53">
        <v>6</v>
      </c>
      <c r="M293" s="56">
        <v>16</v>
      </c>
      <c r="N293" s="56">
        <v>27</v>
      </c>
      <c r="O293" s="56">
        <v>58</v>
      </c>
      <c r="P293" s="56">
        <f t="shared" si="60"/>
        <v>20</v>
      </c>
      <c r="Q293" s="56">
        <f t="shared" si="61"/>
        <v>20</v>
      </c>
      <c r="R293" s="56">
        <v>20</v>
      </c>
      <c r="S293" s="56"/>
      <c r="T293" s="56"/>
      <c r="U293" s="56"/>
      <c r="V293" s="56"/>
      <c r="W293" s="53" t="s">
        <v>290</v>
      </c>
      <c r="X293" s="54" t="s">
        <v>290</v>
      </c>
      <c r="Y293" s="55" t="s">
        <v>817</v>
      </c>
    </row>
    <row r="294" s="5" customFormat="1" ht="56.25" spans="1:25">
      <c r="A294" s="53" t="s">
        <v>395</v>
      </c>
      <c r="B294" s="53" t="s">
        <v>1711</v>
      </c>
      <c r="C294" s="55" t="s">
        <v>1712</v>
      </c>
      <c r="D294" s="54" t="s">
        <v>345</v>
      </c>
      <c r="E294" s="55" t="s">
        <v>1713</v>
      </c>
      <c r="F294" s="54">
        <v>1</v>
      </c>
      <c r="G294" s="53" t="s">
        <v>512</v>
      </c>
      <c r="H294" s="53" t="s">
        <v>662</v>
      </c>
      <c r="I294" s="56" t="s">
        <v>93</v>
      </c>
      <c r="J294" s="54" t="s">
        <v>94</v>
      </c>
      <c r="K294" s="54" t="s">
        <v>94</v>
      </c>
      <c r="L294" s="54">
        <v>5</v>
      </c>
      <c r="M294" s="56">
        <v>12</v>
      </c>
      <c r="N294" s="56">
        <v>35</v>
      </c>
      <c r="O294" s="56">
        <v>78</v>
      </c>
      <c r="P294" s="56">
        <f t="shared" si="60"/>
        <v>14</v>
      </c>
      <c r="Q294" s="56">
        <f t="shared" si="61"/>
        <v>14</v>
      </c>
      <c r="R294" s="56">
        <v>14</v>
      </c>
      <c r="S294" s="56"/>
      <c r="T294" s="56"/>
      <c r="U294" s="56"/>
      <c r="V294" s="56"/>
      <c r="W294" s="53" t="s">
        <v>290</v>
      </c>
      <c r="X294" s="54" t="s">
        <v>290</v>
      </c>
      <c r="Y294" s="55" t="s">
        <v>817</v>
      </c>
    </row>
    <row r="295" s="5" customFormat="1" ht="56.25" spans="1:25">
      <c r="A295" s="53" t="s">
        <v>1714</v>
      </c>
      <c r="B295" s="53" t="s">
        <v>1715</v>
      </c>
      <c r="C295" s="55" t="s">
        <v>1716</v>
      </c>
      <c r="D295" s="54" t="s">
        <v>345</v>
      </c>
      <c r="E295" s="55" t="s">
        <v>1717</v>
      </c>
      <c r="F295" s="54">
        <v>1</v>
      </c>
      <c r="G295" s="53" t="s">
        <v>512</v>
      </c>
      <c r="H295" s="53" t="s">
        <v>1718</v>
      </c>
      <c r="I295" s="54" t="s">
        <v>94</v>
      </c>
      <c r="J295" s="54" t="s">
        <v>94</v>
      </c>
      <c r="K295" s="54" t="s">
        <v>94</v>
      </c>
      <c r="L295" s="54">
        <v>2</v>
      </c>
      <c r="M295" s="56">
        <v>2</v>
      </c>
      <c r="N295" s="56">
        <v>8</v>
      </c>
      <c r="O295" s="56">
        <v>22</v>
      </c>
      <c r="P295" s="56">
        <f t="shared" si="60"/>
        <v>12</v>
      </c>
      <c r="Q295" s="56">
        <f t="shared" si="61"/>
        <v>12</v>
      </c>
      <c r="R295" s="56">
        <v>12</v>
      </c>
      <c r="S295" s="56"/>
      <c r="T295" s="56"/>
      <c r="U295" s="56"/>
      <c r="V295" s="56"/>
      <c r="W295" s="53" t="s">
        <v>290</v>
      </c>
      <c r="X295" s="54" t="s">
        <v>290</v>
      </c>
      <c r="Y295" s="55" t="s">
        <v>817</v>
      </c>
    </row>
    <row r="296" s="5" customFormat="1" ht="56.25" spans="1:25">
      <c r="A296" s="53" t="s">
        <v>1719</v>
      </c>
      <c r="B296" s="53" t="s">
        <v>1720</v>
      </c>
      <c r="C296" s="55" t="s">
        <v>1721</v>
      </c>
      <c r="D296" s="54" t="s">
        <v>345</v>
      </c>
      <c r="E296" s="55" t="s">
        <v>1722</v>
      </c>
      <c r="F296" s="54">
        <v>1</v>
      </c>
      <c r="G296" s="53" t="s">
        <v>280</v>
      </c>
      <c r="H296" s="53" t="s">
        <v>1723</v>
      </c>
      <c r="I296" s="54" t="s">
        <v>94</v>
      </c>
      <c r="J296" s="54" t="s">
        <v>94</v>
      </c>
      <c r="K296" s="54" t="s">
        <v>94</v>
      </c>
      <c r="L296" s="53">
        <v>4</v>
      </c>
      <c r="M296" s="56">
        <v>8</v>
      </c>
      <c r="N296" s="56">
        <v>14</v>
      </c>
      <c r="O296" s="56">
        <v>42</v>
      </c>
      <c r="P296" s="56">
        <f t="shared" si="60"/>
        <v>15</v>
      </c>
      <c r="Q296" s="56">
        <f t="shared" si="61"/>
        <v>15</v>
      </c>
      <c r="R296" s="56">
        <v>15</v>
      </c>
      <c r="S296" s="56"/>
      <c r="T296" s="56"/>
      <c r="U296" s="56"/>
      <c r="V296" s="56"/>
      <c r="W296" s="53" t="s">
        <v>290</v>
      </c>
      <c r="X296" s="54" t="s">
        <v>290</v>
      </c>
      <c r="Y296" s="55" t="s">
        <v>817</v>
      </c>
    </row>
    <row r="297" s="5" customFormat="1" ht="56.25" spans="1:25">
      <c r="A297" s="53" t="s">
        <v>1724</v>
      </c>
      <c r="B297" s="53" t="s">
        <v>1725</v>
      </c>
      <c r="C297" s="55" t="s">
        <v>1726</v>
      </c>
      <c r="D297" s="54" t="s">
        <v>345</v>
      </c>
      <c r="E297" s="55" t="s">
        <v>1727</v>
      </c>
      <c r="F297" s="54">
        <v>1</v>
      </c>
      <c r="G297" s="53" t="s">
        <v>280</v>
      </c>
      <c r="H297" s="53" t="s">
        <v>586</v>
      </c>
      <c r="I297" s="54" t="s">
        <v>94</v>
      </c>
      <c r="J297" s="54" t="s">
        <v>94</v>
      </c>
      <c r="K297" s="54" t="s">
        <v>94</v>
      </c>
      <c r="L297" s="53" t="s">
        <v>1005</v>
      </c>
      <c r="M297" s="56">
        <v>32</v>
      </c>
      <c r="N297" s="56" t="s">
        <v>1181</v>
      </c>
      <c r="O297" s="56">
        <v>198</v>
      </c>
      <c r="P297" s="56">
        <f t="shared" si="60"/>
        <v>9</v>
      </c>
      <c r="Q297" s="56">
        <f t="shared" si="61"/>
        <v>9</v>
      </c>
      <c r="R297" s="56">
        <v>9</v>
      </c>
      <c r="S297" s="56"/>
      <c r="T297" s="56"/>
      <c r="U297" s="56"/>
      <c r="V297" s="56"/>
      <c r="W297" s="53" t="s">
        <v>290</v>
      </c>
      <c r="X297" s="54" t="s">
        <v>290</v>
      </c>
      <c r="Y297" s="55" t="s">
        <v>817</v>
      </c>
    </row>
    <row r="298" s="5" customFormat="1" ht="56.25" spans="1:25">
      <c r="A298" s="53" t="s">
        <v>1728</v>
      </c>
      <c r="B298" s="53" t="s">
        <v>1729</v>
      </c>
      <c r="C298" s="55" t="s">
        <v>1730</v>
      </c>
      <c r="D298" s="54" t="s">
        <v>345</v>
      </c>
      <c r="E298" s="55" t="s">
        <v>1731</v>
      </c>
      <c r="F298" s="54">
        <v>1</v>
      </c>
      <c r="G298" s="53" t="s">
        <v>280</v>
      </c>
      <c r="H298" s="53" t="s">
        <v>1732</v>
      </c>
      <c r="I298" s="54" t="s">
        <v>94</v>
      </c>
      <c r="J298" s="54" t="s">
        <v>94</v>
      </c>
      <c r="K298" s="54" t="s">
        <v>94</v>
      </c>
      <c r="L298" s="53" t="s">
        <v>356</v>
      </c>
      <c r="M298" s="56">
        <v>9</v>
      </c>
      <c r="N298" s="56" t="s">
        <v>992</v>
      </c>
      <c r="O298" s="56">
        <v>51</v>
      </c>
      <c r="P298" s="56">
        <f t="shared" si="60"/>
        <v>8</v>
      </c>
      <c r="Q298" s="56">
        <f t="shared" si="61"/>
        <v>8</v>
      </c>
      <c r="R298" s="56">
        <v>8</v>
      </c>
      <c r="S298" s="56"/>
      <c r="T298" s="56"/>
      <c r="U298" s="56"/>
      <c r="V298" s="56"/>
      <c r="W298" s="53" t="s">
        <v>290</v>
      </c>
      <c r="X298" s="54" t="s">
        <v>290</v>
      </c>
      <c r="Y298" s="55" t="s">
        <v>817</v>
      </c>
    </row>
    <row r="299" s="5" customFormat="1" ht="56.25" spans="1:25">
      <c r="A299" s="53" t="s">
        <v>1733</v>
      </c>
      <c r="B299" s="53" t="s">
        <v>1734</v>
      </c>
      <c r="C299" s="55" t="s">
        <v>1716</v>
      </c>
      <c r="D299" s="54" t="s">
        <v>345</v>
      </c>
      <c r="E299" s="55" t="s">
        <v>1735</v>
      </c>
      <c r="F299" s="54">
        <v>1</v>
      </c>
      <c r="G299" s="53" t="s">
        <v>127</v>
      </c>
      <c r="H299" s="53" t="s">
        <v>667</v>
      </c>
      <c r="I299" s="56" t="s">
        <v>93</v>
      </c>
      <c r="J299" s="54" t="s">
        <v>94</v>
      </c>
      <c r="K299" s="54" t="s">
        <v>94</v>
      </c>
      <c r="L299" s="53" t="s">
        <v>978</v>
      </c>
      <c r="M299" s="56">
        <v>26</v>
      </c>
      <c r="N299" s="56" t="s">
        <v>396</v>
      </c>
      <c r="O299" s="56">
        <v>173</v>
      </c>
      <c r="P299" s="56">
        <f t="shared" si="60"/>
        <v>18</v>
      </c>
      <c r="Q299" s="56">
        <f t="shared" si="61"/>
        <v>18</v>
      </c>
      <c r="R299" s="56">
        <v>18</v>
      </c>
      <c r="S299" s="56"/>
      <c r="T299" s="56"/>
      <c r="U299" s="56"/>
      <c r="V299" s="56"/>
      <c r="W299" s="53" t="s">
        <v>290</v>
      </c>
      <c r="X299" s="54" t="s">
        <v>290</v>
      </c>
      <c r="Y299" s="55" t="s">
        <v>817</v>
      </c>
    </row>
    <row r="300" s="5" customFormat="1" ht="56.25" spans="1:25">
      <c r="A300" s="53" t="s">
        <v>1736</v>
      </c>
      <c r="B300" s="53" t="s">
        <v>1737</v>
      </c>
      <c r="C300" s="55" t="s">
        <v>1738</v>
      </c>
      <c r="D300" s="54" t="s">
        <v>345</v>
      </c>
      <c r="E300" s="55" t="s">
        <v>1739</v>
      </c>
      <c r="F300" s="54">
        <v>1</v>
      </c>
      <c r="G300" s="53" t="s">
        <v>127</v>
      </c>
      <c r="H300" s="53" t="s">
        <v>252</v>
      </c>
      <c r="I300" s="54" t="s">
        <v>94</v>
      </c>
      <c r="J300" s="54" t="s">
        <v>94</v>
      </c>
      <c r="K300" s="54" t="s">
        <v>94</v>
      </c>
      <c r="L300" s="53" t="s">
        <v>951</v>
      </c>
      <c r="M300" s="56">
        <v>21</v>
      </c>
      <c r="N300" s="56">
        <v>80</v>
      </c>
      <c r="O300" s="56">
        <v>132</v>
      </c>
      <c r="P300" s="56">
        <f t="shared" si="60"/>
        <v>19</v>
      </c>
      <c r="Q300" s="56">
        <f t="shared" si="61"/>
        <v>19</v>
      </c>
      <c r="R300" s="56">
        <v>19</v>
      </c>
      <c r="S300" s="56"/>
      <c r="T300" s="56"/>
      <c r="U300" s="56"/>
      <c r="V300" s="56"/>
      <c r="W300" s="53" t="s">
        <v>290</v>
      </c>
      <c r="X300" s="54" t="s">
        <v>290</v>
      </c>
      <c r="Y300" s="55" t="s">
        <v>817</v>
      </c>
    </row>
    <row r="301" s="5" customFormat="1" ht="56.25" spans="1:25">
      <c r="A301" s="53" t="s">
        <v>1740</v>
      </c>
      <c r="B301" s="53" t="s">
        <v>1741</v>
      </c>
      <c r="C301" s="55" t="s">
        <v>1742</v>
      </c>
      <c r="D301" s="54" t="s">
        <v>345</v>
      </c>
      <c r="E301" s="55" t="s">
        <v>1743</v>
      </c>
      <c r="F301" s="54">
        <v>1</v>
      </c>
      <c r="G301" s="53" t="s">
        <v>127</v>
      </c>
      <c r="H301" s="53" t="s">
        <v>641</v>
      </c>
      <c r="I301" s="54" t="s">
        <v>94</v>
      </c>
      <c r="J301" s="54" t="s">
        <v>94</v>
      </c>
      <c r="K301" s="54" t="s">
        <v>94</v>
      </c>
      <c r="L301" s="53" t="s">
        <v>342</v>
      </c>
      <c r="M301" s="56">
        <v>58</v>
      </c>
      <c r="N301" s="56" t="s">
        <v>1124</v>
      </c>
      <c r="O301" s="56">
        <v>180</v>
      </c>
      <c r="P301" s="56">
        <f t="shared" si="60"/>
        <v>15</v>
      </c>
      <c r="Q301" s="56">
        <f t="shared" si="61"/>
        <v>15</v>
      </c>
      <c r="R301" s="56">
        <v>15</v>
      </c>
      <c r="S301" s="56"/>
      <c r="T301" s="56"/>
      <c r="U301" s="56"/>
      <c r="V301" s="56"/>
      <c r="W301" s="53" t="s">
        <v>290</v>
      </c>
      <c r="X301" s="54" t="s">
        <v>290</v>
      </c>
      <c r="Y301" s="55" t="s">
        <v>817</v>
      </c>
    </row>
    <row r="302" s="5" customFormat="1" ht="56.25" spans="1:25">
      <c r="A302" s="53" t="s">
        <v>1744</v>
      </c>
      <c r="B302" s="53" t="s">
        <v>1745</v>
      </c>
      <c r="C302" s="55" t="s">
        <v>1746</v>
      </c>
      <c r="D302" s="54" t="s">
        <v>345</v>
      </c>
      <c r="E302" s="55" t="s">
        <v>1747</v>
      </c>
      <c r="F302" s="54">
        <v>1</v>
      </c>
      <c r="G302" s="53" t="s">
        <v>323</v>
      </c>
      <c r="H302" s="53" t="s">
        <v>757</v>
      </c>
      <c r="I302" s="54" t="s">
        <v>94</v>
      </c>
      <c r="J302" s="54" t="s">
        <v>94</v>
      </c>
      <c r="K302" s="54" t="s">
        <v>94</v>
      </c>
      <c r="L302" s="53" t="s">
        <v>963</v>
      </c>
      <c r="M302" s="56">
        <v>28</v>
      </c>
      <c r="N302" s="56" t="s">
        <v>1271</v>
      </c>
      <c r="O302" s="56">
        <v>345</v>
      </c>
      <c r="P302" s="56">
        <f t="shared" si="60"/>
        <v>25</v>
      </c>
      <c r="Q302" s="56">
        <f t="shared" si="61"/>
        <v>25</v>
      </c>
      <c r="R302" s="56">
        <v>25</v>
      </c>
      <c r="S302" s="56"/>
      <c r="T302" s="56"/>
      <c r="U302" s="56"/>
      <c r="V302" s="56"/>
      <c r="W302" s="53" t="s">
        <v>290</v>
      </c>
      <c r="X302" s="54" t="s">
        <v>290</v>
      </c>
      <c r="Y302" s="55" t="s">
        <v>817</v>
      </c>
    </row>
    <row r="303" s="5" customFormat="1" ht="56.25" spans="1:25">
      <c r="A303" s="53" t="s">
        <v>1748</v>
      </c>
      <c r="B303" s="53" t="s">
        <v>1749</v>
      </c>
      <c r="C303" s="55" t="s">
        <v>1750</v>
      </c>
      <c r="D303" s="54" t="s">
        <v>345</v>
      </c>
      <c r="E303" s="55" t="s">
        <v>1751</v>
      </c>
      <c r="F303" s="54">
        <v>1</v>
      </c>
      <c r="G303" s="53" t="s">
        <v>166</v>
      </c>
      <c r="H303" s="53" t="s">
        <v>1752</v>
      </c>
      <c r="I303" s="54" t="s">
        <v>93</v>
      </c>
      <c r="J303" s="54" t="s">
        <v>94</v>
      </c>
      <c r="K303" s="54" t="s">
        <v>94</v>
      </c>
      <c r="L303" s="53" t="s">
        <v>356</v>
      </c>
      <c r="M303" s="56">
        <v>8</v>
      </c>
      <c r="N303" s="56" t="s">
        <v>999</v>
      </c>
      <c r="O303" s="56">
        <v>56</v>
      </c>
      <c r="P303" s="56">
        <f t="shared" si="60"/>
        <v>10</v>
      </c>
      <c r="Q303" s="56">
        <f t="shared" si="61"/>
        <v>10</v>
      </c>
      <c r="R303" s="56">
        <v>10</v>
      </c>
      <c r="S303" s="56"/>
      <c r="T303" s="56"/>
      <c r="U303" s="56"/>
      <c r="V303" s="56"/>
      <c r="W303" s="53" t="s">
        <v>290</v>
      </c>
      <c r="X303" s="54" t="s">
        <v>290</v>
      </c>
      <c r="Y303" s="55" t="s">
        <v>817</v>
      </c>
    </row>
    <row r="304" s="5" customFormat="1" ht="56.25" spans="1:25">
      <c r="A304" s="53" t="s">
        <v>1753</v>
      </c>
      <c r="B304" s="53" t="s">
        <v>1754</v>
      </c>
      <c r="C304" s="55" t="s">
        <v>1755</v>
      </c>
      <c r="D304" s="54" t="s">
        <v>345</v>
      </c>
      <c r="E304" s="55" t="s">
        <v>1756</v>
      </c>
      <c r="F304" s="54">
        <v>1</v>
      </c>
      <c r="G304" s="53" t="s">
        <v>100</v>
      </c>
      <c r="H304" s="53" t="s">
        <v>764</v>
      </c>
      <c r="I304" s="54" t="s">
        <v>94</v>
      </c>
      <c r="J304" s="54" t="s">
        <v>94</v>
      </c>
      <c r="K304" s="54" t="s">
        <v>94</v>
      </c>
      <c r="L304" s="53">
        <v>5</v>
      </c>
      <c r="M304" s="56">
        <v>10</v>
      </c>
      <c r="N304" s="56">
        <v>45</v>
      </c>
      <c r="O304" s="56">
        <v>60</v>
      </c>
      <c r="P304" s="56">
        <f t="shared" si="60"/>
        <v>9</v>
      </c>
      <c r="Q304" s="56">
        <f t="shared" si="61"/>
        <v>9</v>
      </c>
      <c r="R304" s="56">
        <v>9</v>
      </c>
      <c r="S304" s="56"/>
      <c r="T304" s="56"/>
      <c r="U304" s="56"/>
      <c r="V304" s="56"/>
      <c r="W304" s="53" t="s">
        <v>290</v>
      </c>
      <c r="X304" s="54" t="s">
        <v>290</v>
      </c>
      <c r="Y304" s="55" t="s">
        <v>817</v>
      </c>
    </row>
    <row r="305" s="5" customFormat="1" ht="56.25" spans="1:25">
      <c r="A305" s="53" t="s">
        <v>1757</v>
      </c>
      <c r="B305" s="53" t="s">
        <v>1758</v>
      </c>
      <c r="C305" s="55" t="s">
        <v>1759</v>
      </c>
      <c r="D305" s="54" t="s">
        <v>345</v>
      </c>
      <c r="E305" s="55" t="s">
        <v>1760</v>
      </c>
      <c r="F305" s="54">
        <v>1</v>
      </c>
      <c r="G305" s="53" t="s">
        <v>100</v>
      </c>
      <c r="H305" s="53" t="s">
        <v>908</v>
      </c>
      <c r="I305" s="54" t="s">
        <v>93</v>
      </c>
      <c r="J305" s="54" t="s">
        <v>94</v>
      </c>
      <c r="K305" s="54" t="s">
        <v>94</v>
      </c>
      <c r="L305" s="53">
        <v>3</v>
      </c>
      <c r="M305" s="56">
        <v>9</v>
      </c>
      <c r="N305" s="56">
        <v>25</v>
      </c>
      <c r="O305" s="56">
        <v>49</v>
      </c>
      <c r="P305" s="56">
        <f t="shared" si="60"/>
        <v>17</v>
      </c>
      <c r="Q305" s="56">
        <f t="shared" si="61"/>
        <v>17</v>
      </c>
      <c r="R305" s="56">
        <v>17</v>
      </c>
      <c r="S305" s="56"/>
      <c r="T305" s="56"/>
      <c r="U305" s="56"/>
      <c r="V305" s="56"/>
      <c r="W305" s="53" t="s">
        <v>290</v>
      </c>
      <c r="X305" s="54" t="s">
        <v>290</v>
      </c>
      <c r="Y305" s="55" t="s">
        <v>817</v>
      </c>
    </row>
    <row r="306" s="5" customFormat="1" ht="56.25" spans="1:25">
      <c r="A306" s="53" t="s">
        <v>1761</v>
      </c>
      <c r="B306" s="53" t="s">
        <v>1762</v>
      </c>
      <c r="C306" s="55" t="s">
        <v>1763</v>
      </c>
      <c r="D306" s="54" t="s">
        <v>345</v>
      </c>
      <c r="E306" s="55" t="s">
        <v>1764</v>
      </c>
      <c r="F306" s="54">
        <v>1</v>
      </c>
      <c r="G306" s="53" t="s">
        <v>100</v>
      </c>
      <c r="H306" s="53" t="s">
        <v>955</v>
      </c>
      <c r="I306" s="54" t="s">
        <v>94</v>
      </c>
      <c r="J306" s="54" t="s">
        <v>94</v>
      </c>
      <c r="K306" s="54" t="s">
        <v>94</v>
      </c>
      <c r="L306" s="53">
        <v>14</v>
      </c>
      <c r="M306" s="56">
        <v>25</v>
      </c>
      <c r="N306" s="56">
        <v>245</v>
      </c>
      <c r="O306" s="56">
        <v>561</v>
      </c>
      <c r="P306" s="56">
        <f t="shared" si="60"/>
        <v>8</v>
      </c>
      <c r="Q306" s="56">
        <f t="shared" si="61"/>
        <v>8</v>
      </c>
      <c r="R306" s="56">
        <v>8</v>
      </c>
      <c r="S306" s="56"/>
      <c r="T306" s="56"/>
      <c r="U306" s="56"/>
      <c r="V306" s="56"/>
      <c r="W306" s="53" t="s">
        <v>290</v>
      </c>
      <c r="X306" s="54" t="s">
        <v>290</v>
      </c>
      <c r="Y306" s="55" t="s">
        <v>817</v>
      </c>
    </row>
    <row r="307" s="5" customFormat="1" ht="56.25" spans="1:25">
      <c r="A307" s="53" t="s">
        <v>1765</v>
      </c>
      <c r="B307" s="53" t="s">
        <v>1766</v>
      </c>
      <c r="C307" s="55" t="s">
        <v>1767</v>
      </c>
      <c r="D307" s="54" t="s">
        <v>345</v>
      </c>
      <c r="E307" s="55" t="s">
        <v>1768</v>
      </c>
      <c r="F307" s="54">
        <v>1</v>
      </c>
      <c r="G307" s="53" t="s">
        <v>393</v>
      </c>
      <c r="H307" s="53" t="s">
        <v>692</v>
      </c>
      <c r="I307" s="54" t="s">
        <v>93</v>
      </c>
      <c r="J307" s="54" t="s">
        <v>94</v>
      </c>
      <c r="K307" s="54" t="s">
        <v>94</v>
      </c>
      <c r="L307" s="53">
        <v>2</v>
      </c>
      <c r="M307" s="56">
        <v>3</v>
      </c>
      <c r="N307" s="56">
        <v>8</v>
      </c>
      <c r="O307" s="56">
        <v>25</v>
      </c>
      <c r="P307" s="56">
        <f t="shared" si="60"/>
        <v>9</v>
      </c>
      <c r="Q307" s="56">
        <f t="shared" si="61"/>
        <v>9</v>
      </c>
      <c r="R307" s="56">
        <v>9</v>
      </c>
      <c r="S307" s="56"/>
      <c r="T307" s="56"/>
      <c r="U307" s="56"/>
      <c r="V307" s="56"/>
      <c r="W307" s="53" t="s">
        <v>290</v>
      </c>
      <c r="X307" s="54" t="s">
        <v>290</v>
      </c>
      <c r="Y307" s="55" t="s">
        <v>817</v>
      </c>
    </row>
    <row r="308" s="5" customFormat="1" ht="56.25" spans="1:25">
      <c r="A308" s="53" t="s">
        <v>1769</v>
      </c>
      <c r="B308" s="53" t="s">
        <v>1770</v>
      </c>
      <c r="C308" s="55" t="s">
        <v>1771</v>
      </c>
      <c r="D308" s="54" t="s">
        <v>345</v>
      </c>
      <c r="E308" s="55" t="s">
        <v>1772</v>
      </c>
      <c r="F308" s="54">
        <v>1</v>
      </c>
      <c r="G308" s="53" t="s">
        <v>393</v>
      </c>
      <c r="H308" s="53" t="s">
        <v>523</v>
      </c>
      <c r="I308" s="54" t="s">
        <v>94</v>
      </c>
      <c r="J308" s="54" t="s">
        <v>94</v>
      </c>
      <c r="K308" s="54" t="s">
        <v>94</v>
      </c>
      <c r="L308" s="53">
        <v>5</v>
      </c>
      <c r="M308" s="56">
        <v>12</v>
      </c>
      <c r="N308" s="56">
        <v>23</v>
      </c>
      <c r="O308" s="56">
        <v>79</v>
      </c>
      <c r="P308" s="56">
        <f t="shared" si="60"/>
        <v>8</v>
      </c>
      <c r="Q308" s="56">
        <f t="shared" si="61"/>
        <v>8</v>
      </c>
      <c r="R308" s="56">
        <v>8</v>
      </c>
      <c r="S308" s="56"/>
      <c r="T308" s="56"/>
      <c r="U308" s="56"/>
      <c r="V308" s="56"/>
      <c r="W308" s="53" t="s">
        <v>290</v>
      </c>
      <c r="X308" s="54" t="s">
        <v>290</v>
      </c>
      <c r="Y308" s="55" t="s">
        <v>817</v>
      </c>
    </row>
    <row r="309" s="5" customFormat="1" ht="56.25" spans="1:25">
      <c r="A309" s="53" t="s">
        <v>1773</v>
      </c>
      <c r="B309" s="53" t="s">
        <v>1774</v>
      </c>
      <c r="C309" s="55" t="s">
        <v>1767</v>
      </c>
      <c r="D309" s="54" t="s">
        <v>345</v>
      </c>
      <c r="E309" s="55" t="s">
        <v>1768</v>
      </c>
      <c r="F309" s="54">
        <v>1</v>
      </c>
      <c r="G309" s="53" t="s">
        <v>393</v>
      </c>
      <c r="H309" s="53" t="s">
        <v>1775</v>
      </c>
      <c r="I309" s="54" t="s">
        <v>93</v>
      </c>
      <c r="J309" s="54" t="s">
        <v>94</v>
      </c>
      <c r="K309" s="54" t="s">
        <v>94</v>
      </c>
      <c r="L309" s="53">
        <v>3</v>
      </c>
      <c r="M309" s="56">
        <v>5</v>
      </c>
      <c r="N309" s="56" t="s">
        <v>348</v>
      </c>
      <c r="O309" s="56">
        <v>21</v>
      </c>
      <c r="P309" s="56">
        <f t="shared" si="60"/>
        <v>10</v>
      </c>
      <c r="Q309" s="56">
        <f t="shared" si="61"/>
        <v>10</v>
      </c>
      <c r="R309" s="56">
        <v>10</v>
      </c>
      <c r="S309" s="56"/>
      <c r="T309" s="56"/>
      <c r="U309" s="56"/>
      <c r="V309" s="56"/>
      <c r="W309" s="53" t="s">
        <v>290</v>
      </c>
      <c r="X309" s="54" t="s">
        <v>290</v>
      </c>
      <c r="Y309" s="55" t="s">
        <v>817</v>
      </c>
    </row>
    <row r="310" s="5" customFormat="1" ht="56.25" spans="1:25">
      <c r="A310" s="53" t="s">
        <v>1776</v>
      </c>
      <c r="B310" s="53" t="s">
        <v>1777</v>
      </c>
      <c r="C310" s="55" t="s">
        <v>1778</v>
      </c>
      <c r="D310" s="54" t="s">
        <v>345</v>
      </c>
      <c r="E310" s="55" t="s">
        <v>1779</v>
      </c>
      <c r="F310" s="54">
        <v>1</v>
      </c>
      <c r="G310" s="53" t="s">
        <v>201</v>
      </c>
      <c r="H310" s="53" t="s">
        <v>881</v>
      </c>
      <c r="I310" s="54" t="s">
        <v>94</v>
      </c>
      <c r="J310" s="54" t="s">
        <v>94</v>
      </c>
      <c r="K310" s="54" t="s">
        <v>94</v>
      </c>
      <c r="L310" s="53" t="s">
        <v>388</v>
      </c>
      <c r="M310" s="56">
        <v>61</v>
      </c>
      <c r="N310" s="56" t="s">
        <v>806</v>
      </c>
      <c r="O310" s="56">
        <v>179</v>
      </c>
      <c r="P310" s="56">
        <f t="shared" si="60"/>
        <v>10</v>
      </c>
      <c r="Q310" s="56">
        <f t="shared" si="61"/>
        <v>10</v>
      </c>
      <c r="R310" s="56">
        <v>10</v>
      </c>
      <c r="S310" s="56"/>
      <c r="T310" s="56"/>
      <c r="U310" s="56"/>
      <c r="V310" s="56"/>
      <c r="W310" s="53" t="s">
        <v>290</v>
      </c>
      <c r="X310" s="54" t="s">
        <v>290</v>
      </c>
      <c r="Y310" s="55" t="s">
        <v>817</v>
      </c>
    </row>
    <row r="311" s="5" customFormat="1" ht="56.25" spans="1:25">
      <c r="A311" s="53" t="s">
        <v>1780</v>
      </c>
      <c r="B311" s="53" t="s">
        <v>1781</v>
      </c>
      <c r="C311" s="55" t="s">
        <v>1782</v>
      </c>
      <c r="D311" s="54" t="s">
        <v>345</v>
      </c>
      <c r="E311" s="55" t="s">
        <v>1783</v>
      </c>
      <c r="F311" s="54">
        <v>1</v>
      </c>
      <c r="G311" s="53" t="s">
        <v>201</v>
      </c>
      <c r="H311" s="53" t="s">
        <v>1116</v>
      </c>
      <c r="I311" s="56" t="s">
        <v>93</v>
      </c>
      <c r="J311" s="54" t="s">
        <v>94</v>
      </c>
      <c r="K311" s="54" t="s">
        <v>94</v>
      </c>
      <c r="L311" s="53">
        <v>36</v>
      </c>
      <c r="M311" s="56">
        <v>55</v>
      </c>
      <c r="N311" s="56">
        <v>112</v>
      </c>
      <c r="O311" s="56">
        <v>275</v>
      </c>
      <c r="P311" s="56">
        <f t="shared" si="60"/>
        <v>35</v>
      </c>
      <c r="Q311" s="56">
        <f t="shared" si="61"/>
        <v>35</v>
      </c>
      <c r="R311" s="56">
        <v>35</v>
      </c>
      <c r="S311" s="56"/>
      <c r="T311" s="56"/>
      <c r="U311" s="56"/>
      <c r="V311" s="56"/>
      <c r="W311" s="53" t="s">
        <v>290</v>
      </c>
      <c r="X311" s="54" t="s">
        <v>290</v>
      </c>
      <c r="Y311" s="55" t="s">
        <v>817</v>
      </c>
    </row>
    <row r="312" s="5" customFormat="1" ht="56.25" spans="1:25">
      <c r="A312" s="53" t="s">
        <v>1784</v>
      </c>
      <c r="B312" s="53" t="s">
        <v>1785</v>
      </c>
      <c r="C312" s="55" t="s">
        <v>1786</v>
      </c>
      <c r="D312" s="54" t="s">
        <v>345</v>
      </c>
      <c r="E312" s="55" t="s">
        <v>1787</v>
      </c>
      <c r="F312" s="54">
        <v>1</v>
      </c>
      <c r="G312" s="53" t="s">
        <v>400</v>
      </c>
      <c r="H312" s="53" t="s">
        <v>1788</v>
      </c>
      <c r="I312" s="54" t="s">
        <v>94</v>
      </c>
      <c r="J312" s="54" t="s">
        <v>94</v>
      </c>
      <c r="K312" s="54" t="s">
        <v>94</v>
      </c>
      <c r="L312" s="53">
        <v>4</v>
      </c>
      <c r="M312" s="56">
        <v>9</v>
      </c>
      <c r="N312" s="56" t="s">
        <v>974</v>
      </c>
      <c r="O312" s="56">
        <v>42</v>
      </c>
      <c r="P312" s="56">
        <f t="shared" si="60"/>
        <v>16</v>
      </c>
      <c r="Q312" s="56">
        <f t="shared" si="61"/>
        <v>16</v>
      </c>
      <c r="R312" s="56">
        <v>16</v>
      </c>
      <c r="S312" s="56"/>
      <c r="T312" s="56"/>
      <c r="U312" s="56"/>
      <c r="V312" s="56"/>
      <c r="W312" s="53" t="s">
        <v>290</v>
      </c>
      <c r="X312" s="54" t="s">
        <v>290</v>
      </c>
      <c r="Y312" s="55" t="s">
        <v>817</v>
      </c>
    </row>
    <row r="313" s="5" customFormat="1" ht="56.25" spans="1:25">
      <c r="A313" s="53" t="s">
        <v>1789</v>
      </c>
      <c r="B313" s="53" t="s">
        <v>1790</v>
      </c>
      <c r="C313" s="55" t="s">
        <v>1791</v>
      </c>
      <c r="D313" s="54" t="s">
        <v>345</v>
      </c>
      <c r="E313" s="55" t="s">
        <v>1792</v>
      </c>
      <c r="F313" s="54">
        <v>1</v>
      </c>
      <c r="G313" s="53" t="s">
        <v>400</v>
      </c>
      <c r="H313" s="53" t="s">
        <v>594</v>
      </c>
      <c r="I313" s="54" t="s">
        <v>94</v>
      </c>
      <c r="J313" s="54" t="s">
        <v>94</v>
      </c>
      <c r="K313" s="54" t="s">
        <v>94</v>
      </c>
      <c r="L313" s="53">
        <v>17</v>
      </c>
      <c r="M313" s="56">
        <v>55</v>
      </c>
      <c r="N313" s="56" t="s">
        <v>1159</v>
      </c>
      <c r="O313" s="56">
        <v>245</v>
      </c>
      <c r="P313" s="56">
        <f t="shared" si="60"/>
        <v>15</v>
      </c>
      <c r="Q313" s="56">
        <f t="shared" si="61"/>
        <v>15</v>
      </c>
      <c r="R313" s="56">
        <v>15</v>
      </c>
      <c r="S313" s="56"/>
      <c r="T313" s="56"/>
      <c r="U313" s="56"/>
      <c r="V313" s="56"/>
      <c r="W313" s="53" t="s">
        <v>290</v>
      </c>
      <c r="X313" s="54" t="s">
        <v>290</v>
      </c>
      <c r="Y313" s="55" t="s">
        <v>817</v>
      </c>
    </row>
    <row r="314" s="5" customFormat="1" ht="56.25" spans="1:25">
      <c r="A314" s="53" t="s">
        <v>1793</v>
      </c>
      <c r="B314" s="53" t="s">
        <v>1794</v>
      </c>
      <c r="C314" s="55" t="s">
        <v>1795</v>
      </c>
      <c r="D314" s="54" t="s">
        <v>345</v>
      </c>
      <c r="E314" s="55" t="s">
        <v>1796</v>
      </c>
      <c r="F314" s="54">
        <v>1</v>
      </c>
      <c r="G314" s="53" t="s">
        <v>400</v>
      </c>
      <c r="H314" s="53" t="s">
        <v>1797</v>
      </c>
      <c r="I314" s="54" t="s">
        <v>94</v>
      </c>
      <c r="J314" s="54" t="s">
        <v>94</v>
      </c>
      <c r="K314" s="54" t="s">
        <v>94</v>
      </c>
      <c r="L314" s="53">
        <v>31</v>
      </c>
      <c r="M314" s="56">
        <v>52</v>
      </c>
      <c r="N314" s="56">
        <v>78</v>
      </c>
      <c r="O314" s="56">
        <v>239</v>
      </c>
      <c r="P314" s="56">
        <f t="shared" si="60"/>
        <v>13</v>
      </c>
      <c r="Q314" s="56">
        <f t="shared" si="61"/>
        <v>13</v>
      </c>
      <c r="R314" s="56">
        <v>13</v>
      </c>
      <c r="S314" s="56"/>
      <c r="T314" s="56"/>
      <c r="U314" s="56"/>
      <c r="V314" s="56"/>
      <c r="W314" s="53" t="s">
        <v>290</v>
      </c>
      <c r="X314" s="54" t="s">
        <v>290</v>
      </c>
      <c r="Y314" s="55" t="s">
        <v>817</v>
      </c>
    </row>
    <row r="315" s="5" customFormat="1" ht="56.25" spans="1:25">
      <c r="A315" s="53" t="s">
        <v>1518</v>
      </c>
      <c r="B315" s="53" t="s">
        <v>1798</v>
      </c>
      <c r="C315" s="55" t="s">
        <v>1799</v>
      </c>
      <c r="D315" s="54" t="s">
        <v>345</v>
      </c>
      <c r="E315" s="55" t="s">
        <v>1800</v>
      </c>
      <c r="F315" s="54">
        <v>1</v>
      </c>
      <c r="G315" s="53" t="s">
        <v>140</v>
      </c>
      <c r="H315" s="54" t="s">
        <v>1801</v>
      </c>
      <c r="I315" s="54" t="s">
        <v>94</v>
      </c>
      <c r="J315" s="54" t="s">
        <v>94</v>
      </c>
      <c r="K315" s="54" t="s">
        <v>94</v>
      </c>
      <c r="L315" s="54">
        <v>21</v>
      </c>
      <c r="M315" s="56">
        <v>35</v>
      </c>
      <c r="N315" s="56">
        <v>136</v>
      </c>
      <c r="O315" s="56">
        <v>235</v>
      </c>
      <c r="P315" s="56">
        <f t="shared" si="60"/>
        <v>9</v>
      </c>
      <c r="Q315" s="56">
        <f t="shared" si="61"/>
        <v>9</v>
      </c>
      <c r="R315" s="56">
        <v>9</v>
      </c>
      <c r="S315" s="56"/>
      <c r="T315" s="56"/>
      <c r="U315" s="56"/>
      <c r="V315" s="56"/>
      <c r="W315" s="53" t="s">
        <v>290</v>
      </c>
      <c r="X315" s="54" t="s">
        <v>290</v>
      </c>
      <c r="Y315" s="55" t="s">
        <v>817</v>
      </c>
    </row>
    <row r="316" s="5" customFormat="1" ht="56.25" spans="1:25">
      <c r="A316" s="53" t="s">
        <v>1802</v>
      </c>
      <c r="B316" s="53" t="s">
        <v>1803</v>
      </c>
      <c r="C316" s="55" t="s">
        <v>1804</v>
      </c>
      <c r="D316" s="54" t="s">
        <v>345</v>
      </c>
      <c r="E316" s="55" t="s">
        <v>1805</v>
      </c>
      <c r="F316" s="54">
        <v>1</v>
      </c>
      <c r="G316" s="53" t="s">
        <v>140</v>
      </c>
      <c r="H316" s="54" t="s">
        <v>1806</v>
      </c>
      <c r="I316" s="54" t="s">
        <v>94</v>
      </c>
      <c r="J316" s="54" t="s">
        <v>94</v>
      </c>
      <c r="K316" s="54" t="s">
        <v>94</v>
      </c>
      <c r="L316" s="54">
        <v>24</v>
      </c>
      <c r="M316" s="56">
        <v>51</v>
      </c>
      <c r="N316" s="56">
        <v>91</v>
      </c>
      <c r="O316" s="56">
        <v>296</v>
      </c>
      <c r="P316" s="56">
        <f t="shared" si="60"/>
        <v>20</v>
      </c>
      <c r="Q316" s="56">
        <f t="shared" si="61"/>
        <v>20</v>
      </c>
      <c r="R316" s="56">
        <v>20</v>
      </c>
      <c r="S316" s="56"/>
      <c r="T316" s="56"/>
      <c r="U316" s="56"/>
      <c r="V316" s="56"/>
      <c r="W316" s="53" t="s">
        <v>290</v>
      </c>
      <c r="X316" s="54" t="s">
        <v>290</v>
      </c>
      <c r="Y316" s="55" t="s">
        <v>817</v>
      </c>
    </row>
    <row r="317" s="5" customFormat="1" ht="56.25" spans="1:25">
      <c r="A317" s="53" t="s">
        <v>1807</v>
      </c>
      <c r="B317" s="53" t="s">
        <v>1808</v>
      </c>
      <c r="C317" s="55" t="s">
        <v>1809</v>
      </c>
      <c r="D317" s="54" t="s">
        <v>345</v>
      </c>
      <c r="E317" s="55" t="s">
        <v>1810</v>
      </c>
      <c r="F317" s="54">
        <v>1</v>
      </c>
      <c r="G317" s="53" t="s">
        <v>140</v>
      </c>
      <c r="H317" s="54" t="s">
        <v>1811</v>
      </c>
      <c r="I317" s="54" t="s">
        <v>94</v>
      </c>
      <c r="J317" s="54" t="s">
        <v>94</v>
      </c>
      <c r="K317" s="54" t="s">
        <v>94</v>
      </c>
      <c r="L317" s="54">
        <v>12</v>
      </c>
      <c r="M317" s="56">
        <v>25</v>
      </c>
      <c r="N317" s="56">
        <v>51</v>
      </c>
      <c r="O317" s="56">
        <v>164</v>
      </c>
      <c r="P317" s="56">
        <f t="shared" si="60"/>
        <v>15</v>
      </c>
      <c r="Q317" s="56">
        <f t="shared" si="61"/>
        <v>15</v>
      </c>
      <c r="R317" s="56">
        <v>15</v>
      </c>
      <c r="S317" s="56"/>
      <c r="T317" s="56"/>
      <c r="U317" s="56"/>
      <c r="V317" s="56"/>
      <c r="W317" s="53" t="s">
        <v>290</v>
      </c>
      <c r="X317" s="54" t="s">
        <v>290</v>
      </c>
      <c r="Y317" s="55" t="s">
        <v>817</v>
      </c>
    </row>
    <row r="318" s="5" customFormat="1" ht="56.25" spans="1:25">
      <c r="A318" s="53" t="s">
        <v>1812</v>
      </c>
      <c r="B318" s="54" t="s">
        <v>1813</v>
      </c>
      <c r="C318" s="55" t="s">
        <v>1814</v>
      </c>
      <c r="D318" s="54" t="s">
        <v>345</v>
      </c>
      <c r="E318" s="55" t="s">
        <v>1815</v>
      </c>
      <c r="F318" s="54">
        <v>1</v>
      </c>
      <c r="G318" s="53" t="s">
        <v>109</v>
      </c>
      <c r="H318" s="53" t="s">
        <v>1816</v>
      </c>
      <c r="I318" s="54" t="s">
        <v>93</v>
      </c>
      <c r="J318" s="54" t="s">
        <v>94</v>
      </c>
      <c r="K318" s="54" t="s">
        <v>94</v>
      </c>
      <c r="L318" s="53" t="s">
        <v>944</v>
      </c>
      <c r="M318" s="56">
        <v>12</v>
      </c>
      <c r="N318" s="56" t="s">
        <v>1038</v>
      </c>
      <c r="O318" s="56">
        <v>78</v>
      </c>
      <c r="P318" s="56">
        <f t="shared" si="60"/>
        <v>10</v>
      </c>
      <c r="Q318" s="56">
        <f t="shared" si="61"/>
        <v>10</v>
      </c>
      <c r="R318" s="56">
        <v>10</v>
      </c>
      <c r="S318" s="56"/>
      <c r="T318" s="56"/>
      <c r="U318" s="56"/>
      <c r="V318" s="56"/>
      <c r="W318" s="53" t="s">
        <v>290</v>
      </c>
      <c r="X318" s="54" t="s">
        <v>290</v>
      </c>
      <c r="Y318" s="55" t="s">
        <v>817</v>
      </c>
    </row>
    <row r="319" s="5" customFormat="1" ht="56.25" spans="1:25">
      <c r="A319" s="53" t="s">
        <v>1817</v>
      </c>
      <c r="B319" s="54" t="s">
        <v>1818</v>
      </c>
      <c r="C319" s="55" t="s">
        <v>1819</v>
      </c>
      <c r="D319" s="54" t="s">
        <v>345</v>
      </c>
      <c r="E319" s="55" t="s">
        <v>1820</v>
      </c>
      <c r="F319" s="54">
        <v>1</v>
      </c>
      <c r="G319" s="53" t="s">
        <v>109</v>
      </c>
      <c r="H319" s="54" t="s">
        <v>1821</v>
      </c>
      <c r="I319" s="54" t="s">
        <v>93</v>
      </c>
      <c r="J319" s="54" t="s">
        <v>94</v>
      </c>
      <c r="K319" s="54" t="s">
        <v>94</v>
      </c>
      <c r="L319" s="54">
        <v>13</v>
      </c>
      <c r="M319" s="56">
        <v>27</v>
      </c>
      <c r="N319" s="56">
        <v>45</v>
      </c>
      <c r="O319" s="56">
        <v>161</v>
      </c>
      <c r="P319" s="56">
        <f t="shared" si="60"/>
        <v>20</v>
      </c>
      <c r="Q319" s="56">
        <f t="shared" si="61"/>
        <v>20</v>
      </c>
      <c r="R319" s="56">
        <v>20</v>
      </c>
      <c r="S319" s="56"/>
      <c r="T319" s="56"/>
      <c r="U319" s="56"/>
      <c r="V319" s="56"/>
      <c r="W319" s="53" t="s">
        <v>290</v>
      </c>
      <c r="X319" s="54" t="s">
        <v>290</v>
      </c>
      <c r="Y319" s="55" t="s">
        <v>817</v>
      </c>
    </row>
    <row r="320" s="5" customFormat="1" ht="56.25" spans="1:25">
      <c r="A320" s="53" t="s">
        <v>1822</v>
      </c>
      <c r="B320" s="54" t="s">
        <v>1823</v>
      </c>
      <c r="C320" s="55" t="s">
        <v>1824</v>
      </c>
      <c r="D320" s="54" t="s">
        <v>345</v>
      </c>
      <c r="E320" s="55" t="s">
        <v>1825</v>
      </c>
      <c r="F320" s="54">
        <v>1</v>
      </c>
      <c r="G320" s="53" t="s">
        <v>109</v>
      </c>
      <c r="H320" s="54" t="s">
        <v>1826</v>
      </c>
      <c r="I320" s="54" t="s">
        <v>93</v>
      </c>
      <c r="J320" s="54" t="s">
        <v>94</v>
      </c>
      <c r="K320" s="54" t="s">
        <v>94</v>
      </c>
      <c r="L320" s="54">
        <v>14</v>
      </c>
      <c r="M320" s="56">
        <v>29</v>
      </c>
      <c r="N320" s="56">
        <v>34</v>
      </c>
      <c r="O320" s="56">
        <v>142</v>
      </c>
      <c r="P320" s="56">
        <f t="shared" si="60"/>
        <v>25</v>
      </c>
      <c r="Q320" s="56">
        <f t="shared" si="61"/>
        <v>25</v>
      </c>
      <c r="R320" s="56">
        <v>25</v>
      </c>
      <c r="S320" s="56"/>
      <c r="T320" s="56"/>
      <c r="U320" s="56"/>
      <c r="V320" s="56"/>
      <c r="W320" s="53" t="s">
        <v>290</v>
      </c>
      <c r="X320" s="54" t="s">
        <v>290</v>
      </c>
      <c r="Y320" s="55" t="s">
        <v>817</v>
      </c>
    </row>
    <row r="321" s="5" customFormat="1" ht="56.25" spans="1:25">
      <c r="A321" s="53" t="s">
        <v>1827</v>
      </c>
      <c r="B321" s="53" t="s">
        <v>1828</v>
      </c>
      <c r="C321" s="55" t="s">
        <v>1829</v>
      </c>
      <c r="D321" s="54" t="s">
        <v>345</v>
      </c>
      <c r="E321" s="55" t="s">
        <v>1830</v>
      </c>
      <c r="F321" s="54">
        <v>1</v>
      </c>
      <c r="G321" s="53" t="s">
        <v>114</v>
      </c>
      <c r="H321" s="53" t="s">
        <v>1831</v>
      </c>
      <c r="I321" s="54" t="s">
        <v>94</v>
      </c>
      <c r="J321" s="54" t="s">
        <v>94</v>
      </c>
      <c r="K321" s="54" t="s">
        <v>94</v>
      </c>
      <c r="L321" s="53" t="s">
        <v>477</v>
      </c>
      <c r="M321" s="56">
        <v>5</v>
      </c>
      <c r="N321" s="56" t="s">
        <v>1089</v>
      </c>
      <c r="O321" s="56">
        <v>140</v>
      </c>
      <c r="P321" s="56">
        <f t="shared" si="60"/>
        <v>15</v>
      </c>
      <c r="Q321" s="56">
        <f t="shared" si="61"/>
        <v>15</v>
      </c>
      <c r="R321" s="56">
        <v>15</v>
      </c>
      <c r="S321" s="56"/>
      <c r="T321" s="56"/>
      <c r="U321" s="56"/>
      <c r="V321" s="56"/>
      <c r="W321" s="53" t="s">
        <v>290</v>
      </c>
      <c r="X321" s="54" t="s">
        <v>290</v>
      </c>
      <c r="Y321" s="55" t="s">
        <v>817</v>
      </c>
    </row>
    <row r="322" s="5" customFormat="1" ht="56.25" spans="1:25">
      <c r="A322" s="53" t="s">
        <v>1832</v>
      </c>
      <c r="B322" s="53" t="s">
        <v>1833</v>
      </c>
      <c r="C322" s="55" t="s">
        <v>1834</v>
      </c>
      <c r="D322" s="54" t="s">
        <v>345</v>
      </c>
      <c r="E322" s="55" t="s">
        <v>1835</v>
      </c>
      <c r="F322" s="54">
        <v>1</v>
      </c>
      <c r="G322" s="53" t="s">
        <v>114</v>
      </c>
      <c r="H322" s="53" t="s">
        <v>868</v>
      </c>
      <c r="I322" s="54" t="s">
        <v>94</v>
      </c>
      <c r="J322" s="54" t="s">
        <v>94</v>
      </c>
      <c r="K322" s="54" t="s">
        <v>94</v>
      </c>
      <c r="L322" s="53" t="s">
        <v>487</v>
      </c>
      <c r="M322" s="56">
        <v>8</v>
      </c>
      <c r="N322" s="56" t="s">
        <v>988</v>
      </c>
      <c r="O322" s="56">
        <v>56</v>
      </c>
      <c r="P322" s="56">
        <f t="shared" si="60"/>
        <v>8</v>
      </c>
      <c r="Q322" s="56">
        <f t="shared" si="61"/>
        <v>8</v>
      </c>
      <c r="R322" s="56">
        <v>8</v>
      </c>
      <c r="S322" s="56"/>
      <c r="T322" s="56"/>
      <c r="U322" s="56"/>
      <c r="V322" s="56"/>
      <c r="W322" s="53" t="s">
        <v>290</v>
      </c>
      <c r="X322" s="54" t="s">
        <v>290</v>
      </c>
      <c r="Y322" s="55" t="s">
        <v>817</v>
      </c>
    </row>
    <row r="323" s="5" customFormat="1" ht="56.25" spans="1:25">
      <c r="A323" s="53" t="s">
        <v>1836</v>
      </c>
      <c r="B323" s="53" t="s">
        <v>1837</v>
      </c>
      <c r="C323" s="59" t="s">
        <v>1838</v>
      </c>
      <c r="D323" s="54" t="s">
        <v>345</v>
      </c>
      <c r="E323" s="55" t="s">
        <v>1839</v>
      </c>
      <c r="F323" s="54">
        <v>1</v>
      </c>
      <c r="G323" s="53" t="s">
        <v>189</v>
      </c>
      <c r="H323" s="53" t="s">
        <v>1840</v>
      </c>
      <c r="I323" s="54" t="s">
        <v>94</v>
      </c>
      <c r="J323" s="54" t="s">
        <v>94</v>
      </c>
      <c r="K323" s="54" t="s">
        <v>94</v>
      </c>
      <c r="L323" s="54">
        <v>21</v>
      </c>
      <c r="M323" s="56">
        <v>31</v>
      </c>
      <c r="N323" s="56">
        <v>87</v>
      </c>
      <c r="O323" s="56">
        <v>267</v>
      </c>
      <c r="P323" s="56">
        <f t="shared" si="60"/>
        <v>18</v>
      </c>
      <c r="Q323" s="56">
        <f t="shared" si="61"/>
        <v>18</v>
      </c>
      <c r="R323" s="56">
        <v>18</v>
      </c>
      <c r="S323" s="56"/>
      <c r="T323" s="56"/>
      <c r="U323" s="56"/>
      <c r="V323" s="56"/>
      <c r="W323" s="53" t="s">
        <v>290</v>
      </c>
      <c r="X323" s="54" t="s">
        <v>290</v>
      </c>
      <c r="Y323" s="55" t="s">
        <v>817</v>
      </c>
    </row>
    <row r="324" s="6" customFormat="1" ht="56.25" spans="1:25">
      <c r="A324" s="53" t="s">
        <v>1841</v>
      </c>
      <c r="B324" s="54" t="s">
        <v>807</v>
      </c>
      <c r="C324" s="55" t="s">
        <v>808</v>
      </c>
      <c r="D324" s="54" t="s">
        <v>89</v>
      </c>
      <c r="E324" s="55" t="s">
        <v>809</v>
      </c>
      <c r="F324" s="54">
        <v>1</v>
      </c>
      <c r="G324" s="54" t="s">
        <v>393</v>
      </c>
      <c r="H324" s="54" t="s">
        <v>394</v>
      </c>
      <c r="I324" s="54" t="s">
        <v>94</v>
      </c>
      <c r="J324" s="54" t="s">
        <v>94</v>
      </c>
      <c r="K324" s="54" t="s">
        <v>94</v>
      </c>
      <c r="L324" s="54">
        <v>28</v>
      </c>
      <c r="M324" s="54">
        <v>72</v>
      </c>
      <c r="N324" s="54">
        <v>230</v>
      </c>
      <c r="O324" s="54">
        <v>395</v>
      </c>
      <c r="P324" s="56">
        <f t="shared" si="60"/>
        <v>35</v>
      </c>
      <c r="Q324" s="56">
        <f t="shared" si="61"/>
        <v>35</v>
      </c>
      <c r="R324" s="86"/>
      <c r="S324" s="86"/>
      <c r="T324" s="86">
        <v>35</v>
      </c>
      <c r="U324" s="86"/>
      <c r="V324" s="86"/>
      <c r="W324" s="54" t="s">
        <v>810</v>
      </c>
      <c r="X324" s="54" t="s">
        <v>121</v>
      </c>
      <c r="Y324" s="61" t="s">
        <v>470</v>
      </c>
    </row>
    <row r="325" s="5" customFormat="1" ht="150" spans="1:25">
      <c r="A325" s="53" t="s">
        <v>1842</v>
      </c>
      <c r="B325" s="53" t="s">
        <v>812</v>
      </c>
      <c r="C325" s="59" t="s">
        <v>813</v>
      </c>
      <c r="D325" s="53" t="s">
        <v>345</v>
      </c>
      <c r="E325" s="59" t="s">
        <v>1843</v>
      </c>
      <c r="F325" s="53">
        <v>1</v>
      </c>
      <c r="G325" s="53" t="s">
        <v>100</v>
      </c>
      <c r="H325" s="53" t="s">
        <v>815</v>
      </c>
      <c r="I325" s="54" t="s">
        <v>94</v>
      </c>
      <c r="J325" s="54" t="s">
        <v>94</v>
      </c>
      <c r="K325" s="54" t="s">
        <v>94</v>
      </c>
      <c r="L325" s="53" t="s">
        <v>816</v>
      </c>
      <c r="M325" s="53">
        <v>184</v>
      </c>
      <c r="N325" s="53">
        <v>450</v>
      </c>
      <c r="O325" s="53">
        <v>1268</v>
      </c>
      <c r="P325" s="53">
        <f t="shared" si="60"/>
        <v>140</v>
      </c>
      <c r="Q325" s="53">
        <f t="shared" si="61"/>
        <v>140</v>
      </c>
      <c r="R325" s="53"/>
      <c r="S325" s="53"/>
      <c r="T325" s="53">
        <v>140</v>
      </c>
      <c r="U325" s="53"/>
      <c r="V325" s="53"/>
      <c r="W325" s="53" t="s">
        <v>290</v>
      </c>
      <c r="X325" s="53" t="s">
        <v>290</v>
      </c>
      <c r="Y325" s="55" t="s">
        <v>817</v>
      </c>
    </row>
    <row r="326" s="16" customFormat="1" ht="78" customHeight="1" spans="1:25">
      <c r="A326" s="53" t="s">
        <v>1844</v>
      </c>
      <c r="B326" s="53" t="s">
        <v>1845</v>
      </c>
      <c r="C326" s="59" t="s">
        <v>1846</v>
      </c>
      <c r="D326" s="53" t="s">
        <v>345</v>
      </c>
      <c r="E326" s="59" t="s">
        <v>1847</v>
      </c>
      <c r="F326" s="53">
        <v>1</v>
      </c>
      <c r="G326" s="53" t="s">
        <v>155</v>
      </c>
      <c r="H326" s="53" t="s">
        <v>1848</v>
      </c>
      <c r="I326" s="54" t="s">
        <v>94</v>
      </c>
      <c r="J326" s="54" t="s">
        <v>94</v>
      </c>
      <c r="K326" s="54" t="s">
        <v>94</v>
      </c>
      <c r="L326" s="53" t="s">
        <v>477</v>
      </c>
      <c r="M326" s="53">
        <v>5</v>
      </c>
      <c r="N326" s="53" t="s">
        <v>351</v>
      </c>
      <c r="O326" s="53">
        <v>83</v>
      </c>
      <c r="P326" s="53">
        <f t="shared" si="60"/>
        <v>10</v>
      </c>
      <c r="Q326" s="53">
        <f t="shared" si="61"/>
        <v>0</v>
      </c>
      <c r="R326" s="53"/>
      <c r="S326" s="53"/>
      <c r="T326" s="53"/>
      <c r="U326" s="53"/>
      <c r="V326" s="54">
        <v>10</v>
      </c>
      <c r="W326" s="53" t="s">
        <v>290</v>
      </c>
      <c r="X326" s="53" t="s">
        <v>290</v>
      </c>
      <c r="Y326" s="55" t="s">
        <v>817</v>
      </c>
    </row>
    <row r="327" s="16" customFormat="1" ht="56.25" spans="1:25">
      <c r="A327" s="53" t="s">
        <v>1849</v>
      </c>
      <c r="B327" s="53" t="s">
        <v>1850</v>
      </c>
      <c r="C327" s="59" t="s">
        <v>1851</v>
      </c>
      <c r="D327" s="53" t="s">
        <v>345</v>
      </c>
      <c r="E327" s="59" t="s">
        <v>1852</v>
      </c>
      <c r="F327" s="53">
        <v>1</v>
      </c>
      <c r="G327" s="53" t="s">
        <v>148</v>
      </c>
      <c r="H327" s="53" t="s">
        <v>1853</v>
      </c>
      <c r="I327" s="53" t="s">
        <v>93</v>
      </c>
      <c r="J327" s="54" t="s">
        <v>93</v>
      </c>
      <c r="K327" s="54" t="s">
        <v>94</v>
      </c>
      <c r="L327" s="53">
        <v>13</v>
      </c>
      <c r="M327" s="53">
        <v>19</v>
      </c>
      <c r="N327" s="53">
        <v>50</v>
      </c>
      <c r="O327" s="53">
        <v>84</v>
      </c>
      <c r="P327" s="53">
        <f t="shared" si="60"/>
        <v>8</v>
      </c>
      <c r="Q327" s="53">
        <f t="shared" si="61"/>
        <v>0</v>
      </c>
      <c r="R327" s="53"/>
      <c r="S327" s="53"/>
      <c r="T327" s="53"/>
      <c r="U327" s="53"/>
      <c r="V327" s="54">
        <v>8</v>
      </c>
      <c r="W327" s="53" t="s">
        <v>290</v>
      </c>
      <c r="X327" s="53" t="s">
        <v>290</v>
      </c>
      <c r="Y327" s="55" t="s">
        <v>817</v>
      </c>
    </row>
    <row r="328" s="16" customFormat="1" ht="56.25" spans="1:25">
      <c r="A328" s="53" t="s">
        <v>1854</v>
      </c>
      <c r="B328" s="53" t="s">
        <v>1855</v>
      </c>
      <c r="C328" s="59" t="s">
        <v>1856</v>
      </c>
      <c r="D328" s="53" t="s">
        <v>345</v>
      </c>
      <c r="E328" s="59" t="s">
        <v>1857</v>
      </c>
      <c r="F328" s="53">
        <v>1</v>
      </c>
      <c r="G328" s="53" t="s">
        <v>148</v>
      </c>
      <c r="H328" s="53" t="s">
        <v>1858</v>
      </c>
      <c r="I328" s="54" t="s">
        <v>94</v>
      </c>
      <c r="J328" s="54" t="s">
        <v>93</v>
      </c>
      <c r="K328" s="54" t="s">
        <v>94</v>
      </c>
      <c r="L328" s="53" t="s">
        <v>422</v>
      </c>
      <c r="M328" s="53">
        <v>21</v>
      </c>
      <c r="N328" s="53" t="s">
        <v>1368</v>
      </c>
      <c r="O328" s="53">
        <v>238</v>
      </c>
      <c r="P328" s="53">
        <f t="shared" si="60"/>
        <v>46</v>
      </c>
      <c r="Q328" s="53">
        <f t="shared" si="61"/>
        <v>0</v>
      </c>
      <c r="R328" s="53"/>
      <c r="S328" s="53"/>
      <c r="T328" s="53"/>
      <c r="U328" s="53"/>
      <c r="V328" s="54">
        <v>46</v>
      </c>
      <c r="W328" s="53" t="s">
        <v>290</v>
      </c>
      <c r="X328" s="53" t="s">
        <v>290</v>
      </c>
      <c r="Y328" s="55" t="s">
        <v>817</v>
      </c>
    </row>
    <row r="329" s="16" customFormat="1" ht="56.25" spans="1:25">
      <c r="A329" s="53" t="s">
        <v>1859</v>
      </c>
      <c r="B329" s="53" t="s">
        <v>1860</v>
      </c>
      <c r="C329" s="59" t="s">
        <v>1716</v>
      </c>
      <c r="D329" s="53" t="s">
        <v>345</v>
      </c>
      <c r="E329" s="59" t="s">
        <v>1861</v>
      </c>
      <c r="F329" s="53">
        <v>1</v>
      </c>
      <c r="G329" s="53" t="s">
        <v>148</v>
      </c>
      <c r="H329" s="53" t="s">
        <v>1862</v>
      </c>
      <c r="I329" s="54" t="s">
        <v>94</v>
      </c>
      <c r="J329" s="54" t="s">
        <v>93</v>
      </c>
      <c r="K329" s="54" t="s">
        <v>94</v>
      </c>
      <c r="L329" s="53" t="s">
        <v>999</v>
      </c>
      <c r="M329" s="53">
        <v>32</v>
      </c>
      <c r="N329" s="53" t="s">
        <v>1124</v>
      </c>
      <c r="O329" s="53">
        <v>174</v>
      </c>
      <c r="P329" s="53">
        <f t="shared" si="60"/>
        <v>19</v>
      </c>
      <c r="Q329" s="53">
        <f t="shared" si="61"/>
        <v>0</v>
      </c>
      <c r="R329" s="53"/>
      <c r="S329" s="53"/>
      <c r="T329" s="53"/>
      <c r="U329" s="53"/>
      <c r="V329" s="54">
        <v>19</v>
      </c>
      <c r="W329" s="53" t="s">
        <v>290</v>
      </c>
      <c r="X329" s="53" t="s">
        <v>290</v>
      </c>
      <c r="Y329" s="55" t="s">
        <v>817</v>
      </c>
    </row>
    <row r="330" s="16" customFormat="1" ht="56.25" spans="1:25">
      <c r="A330" s="53" t="s">
        <v>1863</v>
      </c>
      <c r="B330" s="53" t="s">
        <v>1864</v>
      </c>
      <c r="C330" s="59" t="s">
        <v>1865</v>
      </c>
      <c r="D330" s="53" t="s">
        <v>345</v>
      </c>
      <c r="E330" s="59" t="s">
        <v>1866</v>
      </c>
      <c r="F330" s="53">
        <v>1</v>
      </c>
      <c r="G330" s="53" t="s">
        <v>91</v>
      </c>
      <c r="H330" s="53" t="s">
        <v>1867</v>
      </c>
      <c r="I330" s="54" t="s">
        <v>94</v>
      </c>
      <c r="J330" s="54" t="s">
        <v>94</v>
      </c>
      <c r="K330" s="54" t="s">
        <v>94</v>
      </c>
      <c r="L330" s="53">
        <v>13</v>
      </c>
      <c r="M330" s="53">
        <v>18</v>
      </c>
      <c r="N330" s="53">
        <v>66</v>
      </c>
      <c r="O330" s="53">
        <v>138</v>
      </c>
      <c r="P330" s="53">
        <f t="shared" si="60"/>
        <v>16</v>
      </c>
      <c r="Q330" s="53">
        <f t="shared" si="61"/>
        <v>0</v>
      </c>
      <c r="R330" s="53"/>
      <c r="S330" s="53"/>
      <c r="T330" s="53"/>
      <c r="U330" s="53"/>
      <c r="V330" s="54">
        <v>16</v>
      </c>
      <c r="W330" s="53" t="s">
        <v>290</v>
      </c>
      <c r="X330" s="53" t="s">
        <v>290</v>
      </c>
      <c r="Y330" s="55" t="s">
        <v>817</v>
      </c>
    </row>
    <row r="331" s="16" customFormat="1" ht="56.25" spans="1:25">
      <c r="A331" s="53" t="s">
        <v>1868</v>
      </c>
      <c r="B331" s="53" t="s">
        <v>1869</v>
      </c>
      <c r="C331" s="59" t="s">
        <v>1870</v>
      </c>
      <c r="D331" s="53" t="s">
        <v>345</v>
      </c>
      <c r="E331" s="59" t="s">
        <v>1871</v>
      </c>
      <c r="F331" s="53">
        <v>1</v>
      </c>
      <c r="G331" s="53" t="s">
        <v>91</v>
      </c>
      <c r="H331" s="53" t="s">
        <v>501</v>
      </c>
      <c r="I331" s="54" t="s">
        <v>94</v>
      </c>
      <c r="J331" s="54" t="s">
        <v>94</v>
      </c>
      <c r="K331" s="54" t="s">
        <v>94</v>
      </c>
      <c r="L331" s="53" t="s">
        <v>123</v>
      </c>
      <c r="M331" s="53">
        <v>13</v>
      </c>
      <c r="N331" s="53">
        <v>146</v>
      </c>
      <c r="O331" s="53">
        <v>210</v>
      </c>
      <c r="P331" s="53">
        <f t="shared" si="60"/>
        <v>30</v>
      </c>
      <c r="Q331" s="53">
        <f t="shared" si="61"/>
        <v>0</v>
      </c>
      <c r="R331" s="53"/>
      <c r="S331" s="53"/>
      <c r="T331" s="53"/>
      <c r="U331" s="53"/>
      <c r="V331" s="54">
        <v>30</v>
      </c>
      <c r="W331" s="53" t="s">
        <v>290</v>
      </c>
      <c r="X331" s="53" t="s">
        <v>290</v>
      </c>
      <c r="Y331" s="55" t="s">
        <v>817</v>
      </c>
    </row>
    <row r="332" s="16" customFormat="1" ht="56.25" spans="1:25">
      <c r="A332" s="53" t="s">
        <v>1465</v>
      </c>
      <c r="B332" s="53" t="s">
        <v>1872</v>
      </c>
      <c r="C332" s="59" t="s">
        <v>1873</v>
      </c>
      <c r="D332" s="53" t="s">
        <v>345</v>
      </c>
      <c r="E332" s="59" t="s">
        <v>1874</v>
      </c>
      <c r="F332" s="53">
        <v>1</v>
      </c>
      <c r="G332" s="53" t="s">
        <v>512</v>
      </c>
      <c r="H332" s="53" t="s">
        <v>1450</v>
      </c>
      <c r="I332" s="54" t="s">
        <v>94</v>
      </c>
      <c r="J332" s="54" t="s">
        <v>94</v>
      </c>
      <c r="K332" s="54" t="s">
        <v>94</v>
      </c>
      <c r="L332" s="53">
        <v>8</v>
      </c>
      <c r="M332" s="53">
        <v>13</v>
      </c>
      <c r="N332" s="53">
        <v>40</v>
      </c>
      <c r="O332" s="53">
        <v>118</v>
      </c>
      <c r="P332" s="53">
        <f t="shared" si="60"/>
        <v>15</v>
      </c>
      <c r="Q332" s="53">
        <f t="shared" si="61"/>
        <v>0</v>
      </c>
      <c r="R332" s="53"/>
      <c r="S332" s="53"/>
      <c r="T332" s="53"/>
      <c r="U332" s="53"/>
      <c r="V332" s="54">
        <v>15</v>
      </c>
      <c r="W332" s="53" t="s">
        <v>290</v>
      </c>
      <c r="X332" s="53" t="s">
        <v>290</v>
      </c>
      <c r="Y332" s="55" t="s">
        <v>817</v>
      </c>
    </row>
    <row r="333" s="16" customFormat="1" ht="56.25" spans="1:25">
      <c r="A333" s="53" t="s">
        <v>1875</v>
      </c>
      <c r="B333" s="53" t="s">
        <v>1876</v>
      </c>
      <c r="C333" s="59" t="s">
        <v>1877</v>
      </c>
      <c r="D333" s="53" t="s">
        <v>345</v>
      </c>
      <c r="E333" s="59" t="s">
        <v>1878</v>
      </c>
      <c r="F333" s="53">
        <v>1</v>
      </c>
      <c r="G333" s="53" t="s">
        <v>100</v>
      </c>
      <c r="H333" s="53" t="s">
        <v>101</v>
      </c>
      <c r="I333" s="54" t="s">
        <v>94</v>
      </c>
      <c r="J333" s="54" t="s">
        <v>94</v>
      </c>
      <c r="K333" s="54" t="s">
        <v>94</v>
      </c>
      <c r="L333" s="53" t="s">
        <v>117</v>
      </c>
      <c r="M333" s="53">
        <v>11</v>
      </c>
      <c r="N333" s="53">
        <v>58</v>
      </c>
      <c r="O333" s="53">
        <v>120</v>
      </c>
      <c r="P333" s="53">
        <f t="shared" si="60"/>
        <v>20</v>
      </c>
      <c r="Q333" s="53">
        <f t="shared" si="61"/>
        <v>0</v>
      </c>
      <c r="R333" s="53"/>
      <c r="S333" s="53"/>
      <c r="T333" s="53"/>
      <c r="U333" s="53"/>
      <c r="V333" s="54">
        <v>20</v>
      </c>
      <c r="W333" s="53" t="s">
        <v>290</v>
      </c>
      <c r="X333" s="53" t="s">
        <v>290</v>
      </c>
      <c r="Y333" s="55" t="s">
        <v>817</v>
      </c>
    </row>
    <row r="334" s="16" customFormat="1" ht="56.25" spans="1:25">
      <c r="A334" s="53" t="s">
        <v>1879</v>
      </c>
      <c r="B334" s="53" t="s">
        <v>1880</v>
      </c>
      <c r="C334" s="59" t="s">
        <v>1881</v>
      </c>
      <c r="D334" s="53" t="s">
        <v>345</v>
      </c>
      <c r="E334" s="59" t="s">
        <v>1882</v>
      </c>
      <c r="F334" s="53">
        <v>1</v>
      </c>
      <c r="G334" s="53" t="s">
        <v>100</v>
      </c>
      <c r="H334" s="53" t="s">
        <v>1883</v>
      </c>
      <c r="I334" s="54" t="s">
        <v>94</v>
      </c>
      <c r="J334" s="54" t="s">
        <v>94</v>
      </c>
      <c r="K334" s="54" t="s">
        <v>94</v>
      </c>
      <c r="L334" s="53">
        <v>12</v>
      </c>
      <c r="M334" s="53">
        <v>16</v>
      </c>
      <c r="N334" s="53" t="s">
        <v>1090</v>
      </c>
      <c r="O334" s="53">
        <v>124</v>
      </c>
      <c r="P334" s="53">
        <f t="shared" si="60"/>
        <v>26</v>
      </c>
      <c r="Q334" s="53">
        <f t="shared" si="61"/>
        <v>0</v>
      </c>
      <c r="R334" s="53"/>
      <c r="S334" s="53"/>
      <c r="T334" s="53"/>
      <c r="U334" s="53"/>
      <c r="V334" s="54">
        <v>26</v>
      </c>
      <c r="W334" s="53" t="s">
        <v>290</v>
      </c>
      <c r="X334" s="53" t="s">
        <v>290</v>
      </c>
      <c r="Y334" s="55" t="s">
        <v>817</v>
      </c>
    </row>
    <row r="335" s="16" customFormat="1" ht="56.25" spans="1:25">
      <c r="A335" s="53" t="s">
        <v>1884</v>
      </c>
      <c r="B335" s="53" t="s">
        <v>1885</v>
      </c>
      <c r="C335" s="59" t="s">
        <v>1886</v>
      </c>
      <c r="D335" s="53" t="s">
        <v>345</v>
      </c>
      <c r="E335" s="59" t="s">
        <v>1887</v>
      </c>
      <c r="F335" s="53">
        <v>1</v>
      </c>
      <c r="G335" s="53" t="s">
        <v>100</v>
      </c>
      <c r="H335" s="53" t="s">
        <v>1888</v>
      </c>
      <c r="I335" s="54" t="s">
        <v>94</v>
      </c>
      <c r="J335" s="54" t="s">
        <v>94</v>
      </c>
      <c r="K335" s="54" t="s">
        <v>94</v>
      </c>
      <c r="L335" s="53">
        <v>12</v>
      </c>
      <c r="M335" s="53">
        <v>17</v>
      </c>
      <c r="N335" s="53">
        <v>98</v>
      </c>
      <c r="O335" s="53">
        <v>189</v>
      </c>
      <c r="P335" s="53">
        <f t="shared" si="60"/>
        <v>35</v>
      </c>
      <c r="Q335" s="53">
        <f t="shared" si="61"/>
        <v>0</v>
      </c>
      <c r="R335" s="53"/>
      <c r="S335" s="53"/>
      <c r="T335" s="53"/>
      <c r="U335" s="53"/>
      <c r="V335" s="54">
        <v>35</v>
      </c>
      <c r="W335" s="53" t="s">
        <v>290</v>
      </c>
      <c r="X335" s="53" t="s">
        <v>290</v>
      </c>
      <c r="Y335" s="55" t="s">
        <v>817</v>
      </c>
    </row>
    <row r="336" s="16" customFormat="1" ht="56.25" spans="1:25">
      <c r="A336" s="53" t="s">
        <v>1889</v>
      </c>
      <c r="B336" s="53" t="s">
        <v>1890</v>
      </c>
      <c r="C336" s="59" t="s">
        <v>1891</v>
      </c>
      <c r="D336" s="53" t="s">
        <v>345</v>
      </c>
      <c r="E336" s="59" t="s">
        <v>1892</v>
      </c>
      <c r="F336" s="53">
        <v>1</v>
      </c>
      <c r="G336" s="53" t="s">
        <v>393</v>
      </c>
      <c r="H336" s="53" t="s">
        <v>1893</v>
      </c>
      <c r="I336" s="54" t="s">
        <v>94</v>
      </c>
      <c r="J336" s="54" t="s">
        <v>94</v>
      </c>
      <c r="K336" s="54" t="s">
        <v>94</v>
      </c>
      <c r="L336" s="53">
        <v>5</v>
      </c>
      <c r="M336" s="53">
        <v>8</v>
      </c>
      <c r="N336" s="53">
        <v>35</v>
      </c>
      <c r="O336" s="53">
        <v>79</v>
      </c>
      <c r="P336" s="53">
        <f t="shared" si="60"/>
        <v>25</v>
      </c>
      <c r="Q336" s="53">
        <f t="shared" si="61"/>
        <v>0</v>
      </c>
      <c r="R336" s="53"/>
      <c r="S336" s="53"/>
      <c r="T336" s="53"/>
      <c r="U336" s="53"/>
      <c r="V336" s="54">
        <v>25</v>
      </c>
      <c r="W336" s="53" t="s">
        <v>290</v>
      </c>
      <c r="X336" s="53" t="s">
        <v>290</v>
      </c>
      <c r="Y336" s="55" t="s">
        <v>817</v>
      </c>
    </row>
    <row r="337" s="16" customFormat="1" ht="56.25" spans="1:25">
      <c r="A337" s="53" t="s">
        <v>1894</v>
      </c>
      <c r="B337" s="53" t="s">
        <v>1895</v>
      </c>
      <c r="C337" s="59" t="s">
        <v>1896</v>
      </c>
      <c r="D337" s="53" t="s">
        <v>345</v>
      </c>
      <c r="E337" s="59" t="s">
        <v>1897</v>
      </c>
      <c r="F337" s="53">
        <v>1</v>
      </c>
      <c r="G337" s="53" t="s">
        <v>400</v>
      </c>
      <c r="H337" s="53" t="s">
        <v>1898</v>
      </c>
      <c r="I337" s="54" t="s">
        <v>94</v>
      </c>
      <c r="J337" s="54" t="s">
        <v>94</v>
      </c>
      <c r="K337" s="54" t="s">
        <v>94</v>
      </c>
      <c r="L337" s="53">
        <v>11</v>
      </c>
      <c r="M337" s="53">
        <v>21</v>
      </c>
      <c r="N337" s="53">
        <v>85</v>
      </c>
      <c r="O337" s="53">
        <v>135</v>
      </c>
      <c r="P337" s="53">
        <f t="shared" si="60"/>
        <v>14</v>
      </c>
      <c r="Q337" s="53">
        <f t="shared" si="61"/>
        <v>0</v>
      </c>
      <c r="R337" s="53"/>
      <c r="S337" s="53"/>
      <c r="T337" s="53"/>
      <c r="U337" s="53"/>
      <c r="V337" s="54">
        <v>14</v>
      </c>
      <c r="W337" s="53" t="s">
        <v>290</v>
      </c>
      <c r="X337" s="53" t="s">
        <v>290</v>
      </c>
      <c r="Y337" s="55" t="s">
        <v>817</v>
      </c>
    </row>
    <row r="338" s="16" customFormat="1" ht="56.25" spans="1:25">
      <c r="A338" s="53" t="s">
        <v>1899</v>
      </c>
      <c r="B338" s="53" t="s">
        <v>1900</v>
      </c>
      <c r="C338" s="59" t="s">
        <v>1901</v>
      </c>
      <c r="D338" s="53" t="s">
        <v>345</v>
      </c>
      <c r="E338" s="59" t="s">
        <v>1902</v>
      </c>
      <c r="F338" s="53">
        <v>1</v>
      </c>
      <c r="G338" s="53" t="s">
        <v>400</v>
      </c>
      <c r="H338" s="53" t="s">
        <v>1085</v>
      </c>
      <c r="I338" s="54" t="s">
        <v>93</v>
      </c>
      <c r="J338" s="54" t="s">
        <v>94</v>
      </c>
      <c r="K338" s="54" t="s">
        <v>94</v>
      </c>
      <c r="L338" s="53">
        <v>8</v>
      </c>
      <c r="M338" s="53">
        <v>13</v>
      </c>
      <c r="N338" s="53">
        <v>62</v>
      </c>
      <c r="O338" s="53">
        <v>142</v>
      </c>
      <c r="P338" s="53">
        <f t="shared" si="60"/>
        <v>30</v>
      </c>
      <c r="Q338" s="53">
        <f t="shared" si="61"/>
        <v>0</v>
      </c>
      <c r="R338" s="53"/>
      <c r="S338" s="53"/>
      <c r="T338" s="53"/>
      <c r="U338" s="53"/>
      <c r="V338" s="54">
        <v>30</v>
      </c>
      <c r="W338" s="53" t="s">
        <v>290</v>
      </c>
      <c r="X338" s="53" t="s">
        <v>290</v>
      </c>
      <c r="Y338" s="55" t="s">
        <v>817</v>
      </c>
    </row>
    <row r="339" s="16" customFormat="1" ht="56.25" spans="1:25">
      <c r="A339" s="53" t="s">
        <v>1452</v>
      </c>
      <c r="B339" s="53" t="s">
        <v>1903</v>
      </c>
      <c r="C339" s="59" t="s">
        <v>1904</v>
      </c>
      <c r="D339" s="53" t="s">
        <v>345</v>
      </c>
      <c r="E339" s="59" t="s">
        <v>1905</v>
      </c>
      <c r="F339" s="53">
        <v>1</v>
      </c>
      <c r="G339" s="53" t="s">
        <v>114</v>
      </c>
      <c r="H339" s="53" t="s">
        <v>1906</v>
      </c>
      <c r="I339" s="54" t="s">
        <v>93</v>
      </c>
      <c r="J339" s="54" t="s">
        <v>94</v>
      </c>
      <c r="K339" s="54" t="s">
        <v>94</v>
      </c>
      <c r="L339" s="53" t="s">
        <v>998</v>
      </c>
      <c r="M339" s="53">
        <v>41</v>
      </c>
      <c r="N339" s="53" t="s">
        <v>1276</v>
      </c>
      <c r="O339" s="53">
        <v>237</v>
      </c>
      <c r="P339" s="53">
        <f t="shared" si="60"/>
        <v>49</v>
      </c>
      <c r="Q339" s="53">
        <f t="shared" si="61"/>
        <v>0</v>
      </c>
      <c r="R339" s="53"/>
      <c r="S339" s="53"/>
      <c r="T339" s="53"/>
      <c r="U339" s="53"/>
      <c r="V339" s="54">
        <v>49</v>
      </c>
      <c r="W339" s="53" t="s">
        <v>290</v>
      </c>
      <c r="X339" s="53" t="s">
        <v>290</v>
      </c>
      <c r="Y339" s="55" t="s">
        <v>817</v>
      </c>
    </row>
    <row r="340" s="16" customFormat="1" ht="56.25" spans="1:25">
      <c r="A340" s="53" t="s">
        <v>1907</v>
      </c>
      <c r="B340" s="53" t="s">
        <v>1908</v>
      </c>
      <c r="C340" s="59" t="s">
        <v>1909</v>
      </c>
      <c r="D340" s="53" t="s">
        <v>345</v>
      </c>
      <c r="E340" s="59" t="s">
        <v>1910</v>
      </c>
      <c r="F340" s="53">
        <v>1</v>
      </c>
      <c r="G340" s="53" t="s">
        <v>114</v>
      </c>
      <c r="H340" s="53" t="s">
        <v>1911</v>
      </c>
      <c r="I340" s="54" t="s">
        <v>93</v>
      </c>
      <c r="J340" s="54" t="s">
        <v>94</v>
      </c>
      <c r="K340" s="54" t="s">
        <v>94</v>
      </c>
      <c r="L340" s="53" t="s">
        <v>348</v>
      </c>
      <c r="M340" s="53">
        <v>13</v>
      </c>
      <c r="N340" s="53" t="s">
        <v>1402</v>
      </c>
      <c r="O340" s="53">
        <v>268</v>
      </c>
      <c r="P340" s="53">
        <f t="shared" si="60"/>
        <v>13</v>
      </c>
      <c r="Q340" s="53">
        <f t="shared" si="61"/>
        <v>0</v>
      </c>
      <c r="R340" s="53"/>
      <c r="S340" s="53"/>
      <c r="T340" s="53"/>
      <c r="U340" s="53"/>
      <c r="V340" s="54">
        <v>13</v>
      </c>
      <c r="W340" s="53" t="s">
        <v>290</v>
      </c>
      <c r="X340" s="53" t="s">
        <v>290</v>
      </c>
      <c r="Y340" s="55" t="s">
        <v>817</v>
      </c>
    </row>
    <row r="341" s="16" customFormat="1" ht="56.25" spans="1:25">
      <c r="A341" s="53" t="s">
        <v>1912</v>
      </c>
      <c r="B341" s="53" t="s">
        <v>1913</v>
      </c>
      <c r="C341" s="59" t="s">
        <v>1914</v>
      </c>
      <c r="D341" s="53" t="s">
        <v>345</v>
      </c>
      <c r="E341" s="59" t="s">
        <v>1915</v>
      </c>
      <c r="F341" s="53">
        <v>1</v>
      </c>
      <c r="G341" s="53" t="s">
        <v>114</v>
      </c>
      <c r="H341" s="53" t="s">
        <v>1916</v>
      </c>
      <c r="I341" s="54" t="s">
        <v>94</v>
      </c>
      <c r="J341" s="54" t="s">
        <v>94</v>
      </c>
      <c r="K341" s="54" t="s">
        <v>94</v>
      </c>
      <c r="L341" s="53" t="s">
        <v>974</v>
      </c>
      <c r="M341" s="53">
        <v>31</v>
      </c>
      <c r="N341" s="53">
        <v>543</v>
      </c>
      <c r="O341" s="53">
        <v>720</v>
      </c>
      <c r="P341" s="53">
        <f t="shared" si="60"/>
        <v>13</v>
      </c>
      <c r="Q341" s="53">
        <f t="shared" si="61"/>
        <v>0</v>
      </c>
      <c r="R341" s="53"/>
      <c r="S341" s="53"/>
      <c r="T341" s="53"/>
      <c r="U341" s="53"/>
      <c r="V341" s="54">
        <v>13</v>
      </c>
      <c r="W341" s="53" t="s">
        <v>290</v>
      </c>
      <c r="X341" s="53" t="s">
        <v>290</v>
      </c>
      <c r="Y341" s="55" t="s">
        <v>817</v>
      </c>
    </row>
    <row r="342" s="16" customFormat="1" ht="56.25" spans="1:25">
      <c r="A342" s="53" t="s">
        <v>1917</v>
      </c>
      <c r="B342" s="53" t="s">
        <v>1918</v>
      </c>
      <c r="C342" s="59" t="s">
        <v>1919</v>
      </c>
      <c r="D342" s="53" t="s">
        <v>345</v>
      </c>
      <c r="E342" s="59" t="s">
        <v>1920</v>
      </c>
      <c r="F342" s="53">
        <v>1</v>
      </c>
      <c r="G342" s="53" t="s">
        <v>189</v>
      </c>
      <c r="H342" s="53" t="s">
        <v>1921</v>
      </c>
      <c r="I342" s="54" t="s">
        <v>94</v>
      </c>
      <c r="J342" s="54" t="s">
        <v>94</v>
      </c>
      <c r="K342" s="54" t="s">
        <v>94</v>
      </c>
      <c r="L342" s="53">
        <v>15</v>
      </c>
      <c r="M342" s="53">
        <v>21</v>
      </c>
      <c r="N342" s="53">
        <v>54</v>
      </c>
      <c r="O342" s="53">
        <v>138</v>
      </c>
      <c r="P342" s="53">
        <f t="shared" si="60"/>
        <v>30</v>
      </c>
      <c r="Q342" s="53">
        <f t="shared" si="61"/>
        <v>0</v>
      </c>
      <c r="R342" s="53"/>
      <c r="S342" s="53"/>
      <c r="T342" s="53"/>
      <c r="U342" s="53"/>
      <c r="V342" s="54">
        <v>30</v>
      </c>
      <c r="W342" s="53" t="s">
        <v>290</v>
      </c>
      <c r="X342" s="53" t="s">
        <v>290</v>
      </c>
      <c r="Y342" s="55" t="s">
        <v>817</v>
      </c>
    </row>
    <row r="343" s="16" customFormat="1" ht="56.25" spans="1:25">
      <c r="A343" s="53" t="s">
        <v>1922</v>
      </c>
      <c r="B343" s="53" t="s">
        <v>1923</v>
      </c>
      <c r="C343" s="59" t="s">
        <v>1924</v>
      </c>
      <c r="D343" s="53" t="s">
        <v>345</v>
      </c>
      <c r="E343" s="59" t="s">
        <v>1925</v>
      </c>
      <c r="F343" s="53">
        <v>1</v>
      </c>
      <c r="G343" s="53" t="s">
        <v>148</v>
      </c>
      <c r="H343" s="53" t="s">
        <v>1926</v>
      </c>
      <c r="I343" s="54" t="s">
        <v>94</v>
      </c>
      <c r="J343" s="54" t="s">
        <v>93</v>
      </c>
      <c r="K343" s="54" t="s">
        <v>94</v>
      </c>
      <c r="L343" s="53" t="s">
        <v>944</v>
      </c>
      <c r="M343" s="53">
        <v>15</v>
      </c>
      <c r="N343" s="53">
        <v>120</v>
      </c>
      <c r="O343" s="53">
        <v>168</v>
      </c>
      <c r="P343" s="53">
        <f t="shared" si="60"/>
        <v>10</v>
      </c>
      <c r="Q343" s="53">
        <f t="shared" si="61"/>
        <v>0</v>
      </c>
      <c r="R343" s="53"/>
      <c r="S343" s="53"/>
      <c r="T343" s="53"/>
      <c r="U343" s="53"/>
      <c r="V343" s="54">
        <v>10</v>
      </c>
      <c r="W343" s="53" t="s">
        <v>290</v>
      </c>
      <c r="X343" s="53" t="s">
        <v>290</v>
      </c>
      <c r="Y343" s="55" t="s">
        <v>817</v>
      </c>
    </row>
    <row r="344" s="11" customFormat="1" ht="75" spans="1:25">
      <c r="A344" s="48" t="s">
        <v>430</v>
      </c>
      <c r="B344" s="49"/>
      <c r="C344" s="93"/>
      <c r="D344" s="99"/>
      <c r="E344" s="99"/>
      <c r="F344" s="52"/>
      <c r="G344" s="99"/>
      <c r="H344" s="99"/>
      <c r="I344" s="99"/>
      <c r="J344" s="99"/>
      <c r="K344" s="99"/>
      <c r="L344" s="99"/>
      <c r="M344" s="99"/>
      <c r="N344" s="99"/>
      <c r="O344" s="52"/>
      <c r="P344" s="75">
        <f t="shared" si="60"/>
        <v>0</v>
      </c>
      <c r="Q344" s="75">
        <f>SUM(R344:U344)</f>
        <v>0</v>
      </c>
      <c r="R344" s="52"/>
      <c r="S344" s="52"/>
      <c r="T344" s="52"/>
      <c r="U344" s="52"/>
      <c r="V344" s="52"/>
      <c r="W344" s="52"/>
      <c r="X344" s="52"/>
      <c r="Y344" s="52"/>
    </row>
    <row r="345" s="11" customFormat="1" ht="75" spans="1:25">
      <c r="A345" s="48" t="s">
        <v>431</v>
      </c>
      <c r="B345" s="49"/>
      <c r="C345" s="93"/>
      <c r="D345" s="99"/>
      <c r="E345" s="99"/>
      <c r="F345" s="52"/>
      <c r="G345" s="99"/>
      <c r="H345" s="99"/>
      <c r="I345" s="99"/>
      <c r="J345" s="99"/>
      <c r="K345" s="99"/>
      <c r="L345" s="99"/>
      <c r="M345" s="99"/>
      <c r="N345" s="99"/>
      <c r="O345" s="52"/>
      <c r="P345" s="75">
        <f t="shared" si="60"/>
        <v>0</v>
      </c>
      <c r="Q345" s="75">
        <f>SUM(R345:U345)</f>
        <v>0</v>
      </c>
      <c r="R345" s="52"/>
      <c r="S345" s="52"/>
      <c r="T345" s="52"/>
      <c r="U345" s="52"/>
      <c r="V345" s="52"/>
      <c r="W345" s="52"/>
      <c r="X345" s="52"/>
      <c r="Y345" s="52"/>
    </row>
    <row r="346" s="12" customFormat="1" ht="18.75" spans="1:25">
      <c r="A346" s="44" t="s">
        <v>432</v>
      </c>
      <c r="B346" s="45"/>
      <c r="C346" s="90"/>
      <c r="D346" s="100"/>
      <c r="E346" s="100"/>
      <c r="F346" s="45">
        <f>F347+F360+F361+F362</f>
        <v>39</v>
      </c>
      <c r="G346" s="45"/>
      <c r="H346" s="45"/>
      <c r="I346" s="45"/>
      <c r="J346" s="45"/>
      <c r="K346" s="45"/>
      <c r="L346" s="45"/>
      <c r="M346" s="45"/>
      <c r="N346" s="45"/>
      <c r="O346" s="45"/>
      <c r="P346" s="45">
        <f t="shared" ref="P346:V346" si="62">P347+P360+P361+P362</f>
        <v>1415.1</v>
      </c>
      <c r="Q346" s="45">
        <f t="shared" si="62"/>
        <v>1386</v>
      </c>
      <c r="R346" s="45">
        <f t="shared" si="62"/>
        <v>50</v>
      </c>
      <c r="S346" s="45">
        <f t="shared" si="62"/>
        <v>255</v>
      </c>
      <c r="T346" s="45">
        <f t="shared" si="62"/>
        <v>1081</v>
      </c>
      <c r="U346" s="45">
        <f t="shared" si="62"/>
        <v>0</v>
      </c>
      <c r="V346" s="45">
        <f t="shared" si="62"/>
        <v>29.1</v>
      </c>
      <c r="W346" s="45"/>
      <c r="X346" s="45"/>
      <c r="Y346" s="45"/>
    </row>
    <row r="347" s="11" customFormat="1" ht="56.25" spans="1:25">
      <c r="A347" s="48" t="s">
        <v>433</v>
      </c>
      <c r="B347" s="49"/>
      <c r="C347" s="93"/>
      <c r="D347" s="99"/>
      <c r="E347" s="99"/>
      <c r="F347" s="52">
        <f>SUM(F348:F359)</f>
        <v>12</v>
      </c>
      <c r="G347" s="52"/>
      <c r="H347" s="52"/>
      <c r="I347" s="52"/>
      <c r="J347" s="52"/>
      <c r="K347" s="52"/>
      <c r="L347" s="52"/>
      <c r="M347" s="52"/>
      <c r="N347" s="52"/>
      <c r="O347" s="52"/>
      <c r="P347" s="52">
        <f t="shared" ref="P347:V347" si="63">SUM(P348:P359)</f>
        <v>180</v>
      </c>
      <c r="Q347" s="52">
        <f t="shared" si="63"/>
        <v>180</v>
      </c>
      <c r="R347" s="52">
        <f t="shared" si="63"/>
        <v>0</v>
      </c>
      <c r="S347" s="52">
        <f t="shared" si="63"/>
        <v>45</v>
      </c>
      <c r="T347" s="52">
        <f t="shared" si="63"/>
        <v>135</v>
      </c>
      <c r="U347" s="52">
        <f t="shared" si="63"/>
        <v>0</v>
      </c>
      <c r="V347" s="52">
        <f t="shared" si="63"/>
        <v>0</v>
      </c>
      <c r="W347" s="52"/>
      <c r="X347" s="52"/>
      <c r="Y347" s="52"/>
    </row>
    <row r="348" s="7" customFormat="1" ht="56.25" spans="1:25">
      <c r="A348" s="53" t="s">
        <v>1927</v>
      </c>
      <c r="B348" s="56" t="s">
        <v>1928</v>
      </c>
      <c r="C348" s="55" t="s">
        <v>1929</v>
      </c>
      <c r="D348" s="54" t="s">
        <v>820</v>
      </c>
      <c r="E348" s="55" t="s">
        <v>1930</v>
      </c>
      <c r="F348" s="54">
        <v>1</v>
      </c>
      <c r="G348" s="53" t="s">
        <v>127</v>
      </c>
      <c r="H348" s="53" t="s">
        <v>252</v>
      </c>
      <c r="I348" s="54" t="s">
        <v>94</v>
      </c>
      <c r="J348" s="54" t="s">
        <v>94</v>
      </c>
      <c r="K348" s="54" t="s">
        <v>94</v>
      </c>
      <c r="L348" s="54">
        <v>111</v>
      </c>
      <c r="M348" s="56">
        <v>267</v>
      </c>
      <c r="N348" s="56">
        <v>201</v>
      </c>
      <c r="O348" s="56">
        <v>436</v>
      </c>
      <c r="P348" s="56">
        <f t="shared" ref="P348:P361" si="64">Q348+V348</f>
        <v>15</v>
      </c>
      <c r="Q348" s="56">
        <f t="shared" ref="Q348:Q359" si="65">SUBTOTAL(9,R348:U348)</f>
        <v>15</v>
      </c>
      <c r="R348" s="56"/>
      <c r="S348" s="56"/>
      <c r="T348" s="56">
        <v>15</v>
      </c>
      <c r="U348" s="56"/>
      <c r="V348" s="56"/>
      <c r="W348" s="54" t="s">
        <v>142</v>
      </c>
      <c r="X348" s="54" t="s">
        <v>142</v>
      </c>
      <c r="Y348" s="55" t="s">
        <v>579</v>
      </c>
    </row>
    <row r="349" s="7" customFormat="1" ht="56.25" spans="1:25">
      <c r="A349" s="53" t="s">
        <v>1931</v>
      </c>
      <c r="B349" s="56" t="s">
        <v>1932</v>
      </c>
      <c r="C349" s="55" t="s">
        <v>1929</v>
      </c>
      <c r="D349" s="54" t="s">
        <v>820</v>
      </c>
      <c r="E349" s="55" t="s">
        <v>1933</v>
      </c>
      <c r="F349" s="54">
        <v>1</v>
      </c>
      <c r="G349" s="53" t="s">
        <v>114</v>
      </c>
      <c r="H349" s="54" t="s">
        <v>1934</v>
      </c>
      <c r="I349" s="54" t="s">
        <v>94</v>
      </c>
      <c r="J349" s="54" t="s">
        <v>94</v>
      </c>
      <c r="K349" s="54" t="s">
        <v>94</v>
      </c>
      <c r="L349" s="54">
        <v>88</v>
      </c>
      <c r="M349" s="56">
        <v>153</v>
      </c>
      <c r="N349" s="56">
        <v>124</v>
      </c>
      <c r="O349" s="56">
        <v>224</v>
      </c>
      <c r="P349" s="56">
        <f t="shared" si="64"/>
        <v>15</v>
      </c>
      <c r="Q349" s="56">
        <f t="shared" si="65"/>
        <v>15</v>
      </c>
      <c r="R349" s="56"/>
      <c r="S349" s="56"/>
      <c r="T349" s="56">
        <v>15</v>
      </c>
      <c r="U349" s="56"/>
      <c r="V349" s="56"/>
      <c r="W349" s="54" t="s">
        <v>142</v>
      </c>
      <c r="X349" s="54" t="s">
        <v>142</v>
      </c>
      <c r="Y349" s="55" t="s">
        <v>579</v>
      </c>
    </row>
    <row r="350" s="7" customFormat="1" ht="56.25" spans="1:25">
      <c r="A350" s="53" t="s">
        <v>1935</v>
      </c>
      <c r="B350" s="56" t="s">
        <v>1936</v>
      </c>
      <c r="C350" s="55" t="s">
        <v>1929</v>
      </c>
      <c r="D350" s="54" t="s">
        <v>820</v>
      </c>
      <c r="E350" s="55" t="s">
        <v>1937</v>
      </c>
      <c r="F350" s="54">
        <v>1</v>
      </c>
      <c r="G350" s="53" t="s">
        <v>201</v>
      </c>
      <c r="H350" s="54" t="s">
        <v>202</v>
      </c>
      <c r="I350" s="56" t="s">
        <v>93</v>
      </c>
      <c r="J350" s="54" t="s">
        <v>94</v>
      </c>
      <c r="K350" s="54" t="s">
        <v>94</v>
      </c>
      <c r="L350" s="54">
        <v>108</v>
      </c>
      <c r="M350" s="56">
        <v>274</v>
      </c>
      <c r="N350" s="56">
        <v>182</v>
      </c>
      <c r="O350" s="56">
        <v>320</v>
      </c>
      <c r="P350" s="56">
        <f t="shared" si="64"/>
        <v>15</v>
      </c>
      <c r="Q350" s="56">
        <f t="shared" si="65"/>
        <v>15</v>
      </c>
      <c r="R350" s="56"/>
      <c r="S350" s="56"/>
      <c r="T350" s="56">
        <v>15</v>
      </c>
      <c r="U350" s="56"/>
      <c r="V350" s="56"/>
      <c r="W350" s="54" t="s">
        <v>142</v>
      </c>
      <c r="X350" s="54" t="s">
        <v>142</v>
      </c>
      <c r="Y350" s="55" t="s">
        <v>579</v>
      </c>
    </row>
    <row r="351" s="7" customFormat="1" ht="56.25" spans="1:25">
      <c r="A351" s="53" t="s">
        <v>1938</v>
      </c>
      <c r="B351" s="54" t="s">
        <v>1939</v>
      </c>
      <c r="C351" s="55" t="s">
        <v>1929</v>
      </c>
      <c r="D351" s="54" t="s">
        <v>820</v>
      </c>
      <c r="E351" s="55" t="s">
        <v>821</v>
      </c>
      <c r="F351" s="54">
        <v>1</v>
      </c>
      <c r="G351" s="54" t="s">
        <v>155</v>
      </c>
      <c r="H351" s="54" t="s">
        <v>156</v>
      </c>
      <c r="I351" s="54" t="s">
        <v>94</v>
      </c>
      <c r="J351" s="54" t="s">
        <v>94</v>
      </c>
      <c r="K351" s="54" t="s">
        <v>94</v>
      </c>
      <c r="L351" s="54">
        <v>88</v>
      </c>
      <c r="M351" s="56">
        <v>153</v>
      </c>
      <c r="N351" s="56">
        <v>115</v>
      </c>
      <c r="O351" s="56">
        <v>208</v>
      </c>
      <c r="P351" s="56">
        <f t="shared" si="64"/>
        <v>15</v>
      </c>
      <c r="Q351" s="56">
        <f t="shared" si="65"/>
        <v>15</v>
      </c>
      <c r="R351" s="56"/>
      <c r="S351" s="56">
        <v>15</v>
      </c>
      <c r="T351" s="56"/>
      <c r="U351" s="56"/>
      <c r="V351" s="56"/>
      <c r="W351" s="54" t="s">
        <v>142</v>
      </c>
      <c r="X351" s="54" t="s">
        <v>142</v>
      </c>
      <c r="Y351" s="55" t="s">
        <v>579</v>
      </c>
    </row>
    <row r="352" s="7" customFormat="1" ht="56.25" spans="1:25">
      <c r="A352" s="53" t="s">
        <v>1940</v>
      </c>
      <c r="B352" s="54" t="s">
        <v>1941</v>
      </c>
      <c r="C352" s="55" t="s">
        <v>1929</v>
      </c>
      <c r="D352" s="54" t="s">
        <v>820</v>
      </c>
      <c r="E352" s="55" t="s">
        <v>823</v>
      </c>
      <c r="F352" s="54">
        <v>1</v>
      </c>
      <c r="G352" s="54" t="s">
        <v>148</v>
      </c>
      <c r="H352" s="54" t="s">
        <v>558</v>
      </c>
      <c r="I352" s="54" t="s">
        <v>94</v>
      </c>
      <c r="J352" s="54" t="s">
        <v>93</v>
      </c>
      <c r="K352" s="54" t="s">
        <v>94</v>
      </c>
      <c r="L352" s="54">
        <v>98</v>
      </c>
      <c r="M352" s="56">
        <v>156</v>
      </c>
      <c r="N352" s="56">
        <v>156</v>
      </c>
      <c r="O352" s="56">
        <v>310</v>
      </c>
      <c r="P352" s="56">
        <f t="shared" si="64"/>
        <v>15</v>
      </c>
      <c r="Q352" s="56">
        <f t="shared" si="65"/>
        <v>15</v>
      </c>
      <c r="R352" s="56"/>
      <c r="S352" s="56">
        <v>15</v>
      </c>
      <c r="T352" s="56"/>
      <c r="U352" s="56"/>
      <c r="V352" s="56"/>
      <c r="W352" s="54" t="s">
        <v>142</v>
      </c>
      <c r="X352" s="54" t="s">
        <v>142</v>
      </c>
      <c r="Y352" s="55" t="s">
        <v>579</v>
      </c>
    </row>
    <row r="353" s="7" customFormat="1" ht="56.25" spans="1:25">
      <c r="A353" s="53" t="s">
        <v>1942</v>
      </c>
      <c r="B353" s="56" t="s">
        <v>1943</v>
      </c>
      <c r="C353" s="55" t="s">
        <v>1929</v>
      </c>
      <c r="D353" s="54" t="s">
        <v>820</v>
      </c>
      <c r="E353" s="55" t="s">
        <v>825</v>
      </c>
      <c r="F353" s="54">
        <v>1</v>
      </c>
      <c r="G353" s="54" t="s">
        <v>100</v>
      </c>
      <c r="H353" s="54" t="s">
        <v>826</v>
      </c>
      <c r="I353" s="54" t="s">
        <v>94</v>
      </c>
      <c r="J353" s="54" t="s">
        <v>94</v>
      </c>
      <c r="K353" s="54" t="s">
        <v>94</v>
      </c>
      <c r="L353" s="54">
        <v>88</v>
      </c>
      <c r="M353" s="56">
        <v>136</v>
      </c>
      <c r="N353" s="56">
        <v>144</v>
      </c>
      <c r="O353" s="56">
        <v>288</v>
      </c>
      <c r="P353" s="56">
        <f t="shared" si="64"/>
        <v>15</v>
      </c>
      <c r="Q353" s="56">
        <f t="shared" si="65"/>
        <v>15</v>
      </c>
      <c r="R353" s="56"/>
      <c r="S353" s="56">
        <v>15</v>
      </c>
      <c r="T353" s="56"/>
      <c r="U353" s="56"/>
      <c r="V353" s="56"/>
      <c r="W353" s="54" t="s">
        <v>142</v>
      </c>
      <c r="X353" s="54" t="s">
        <v>142</v>
      </c>
      <c r="Y353" s="55" t="s">
        <v>579</v>
      </c>
    </row>
    <row r="354" s="7" customFormat="1" ht="56.25" spans="1:25">
      <c r="A354" s="53" t="s">
        <v>1944</v>
      </c>
      <c r="B354" s="56" t="s">
        <v>1945</v>
      </c>
      <c r="C354" s="55" t="s">
        <v>1929</v>
      </c>
      <c r="D354" s="54" t="s">
        <v>820</v>
      </c>
      <c r="E354" s="55" t="s">
        <v>1946</v>
      </c>
      <c r="F354" s="54">
        <v>1</v>
      </c>
      <c r="G354" s="53" t="s">
        <v>400</v>
      </c>
      <c r="H354" s="54" t="s">
        <v>728</v>
      </c>
      <c r="I354" s="54" t="s">
        <v>94</v>
      </c>
      <c r="J354" s="54" t="s">
        <v>94</v>
      </c>
      <c r="K354" s="54" t="s">
        <v>94</v>
      </c>
      <c r="L354" s="54">
        <v>51</v>
      </c>
      <c r="M354" s="56">
        <v>173</v>
      </c>
      <c r="N354" s="56">
        <v>121</v>
      </c>
      <c r="O354" s="56">
        <v>238</v>
      </c>
      <c r="P354" s="56">
        <f t="shared" si="64"/>
        <v>15</v>
      </c>
      <c r="Q354" s="56">
        <f t="shared" si="65"/>
        <v>15</v>
      </c>
      <c r="R354" s="56"/>
      <c r="S354" s="56"/>
      <c r="T354" s="56">
        <v>15</v>
      </c>
      <c r="U354" s="56"/>
      <c r="V354" s="56"/>
      <c r="W354" s="54" t="s">
        <v>142</v>
      </c>
      <c r="X354" s="54" t="s">
        <v>142</v>
      </c>
      <c r="Y354" s="55" t="s">
        <v>579</v>
      </c>
    </row>
    <row r="355" s="7" customFormat="1" ht="56.25" spans="1:25">
      <c r="A355" s="53" t="s">
        <v>1947</v>
      </c>
      <c r="B355" s="56" t="s">
        <v>1948</v>
      </c>
      <c r="C355" s="55" t="s">
        <v>1949</v>
      </c>
      <c r="D355" s="54" t="s">
        <v>820</v>
      </c>
      <c r="E355" s="55" t="s">
        <v>1950</v>
      </c>
      <c r="F355" s="54">
        <v>1</v>
      </c>
      <c r="G355" s="53" t="s">
        <v>140</v>
      </c>
      <c r="H355" s="54" t="s">
        <v>1951</v>
      </c>
      <c r="I355" s="54" t="s">
        <v>94</v>
      </c>
      <c r="J355" s="54" t="s">
        <v>94</v>
      </c>
      <c r="K355" s="54" t="s">
        <v>94</v>
      </c>
      <c r="L355" s="54">
        <v>74</v>
      </c>
      <c r="M355" s="56">
        <v>171</v>
      </c>
      <c r="N355" s="56">
        <v>141</v>
      </c>
      <c r="O355" s="56">
        <v>295</v>
      </c>
      <c r="P355" s="56">
        <f t="shared" si="64"/>
        <v>15</v>
      </c>
      <c r="Q355" s="56">
        <f t="shared" si="65"/>
        <v>15</v>
      </c>
      <c r="R355" s="56"/>
      <c r="S355" s="56"/>
      <c r="T355" s="56">
        <v>15</v>
      </c>
      <c r="U355" s="56"/>
      <c r="V355" s="56"/>
      <c r="W355" s="54" t="s">
        <v>142</v>
      </c>
      <c r="X355" s="54" t="s">
        <v>142</v>
      </c>
      <c r="Y355" s="55" t="s">
        <v>579</v>
      </c>
    </row>
    <row r="356" s="7" customFormat="1" ht="56.25" spans="1:25">
      <c r="A356" s="53" t="s">
        <v>1952</v>
      </c>
      <c r="B356" s="56" t="s">
        <v>1953</v>
      </c>
      <c r="C356" s="55" t="s">
        <v>1929</v>
      </c>
      <c r="D356" s="54" t="s">
        <v>820</v>
      </c>
      <c r="E356" s="55" t="s">
        <v>1954</v>
      </c>
      <c r="F356" s="54">
        <v>1</v>
      </c>
      <c r="G356" s="56" t="s">
        <v>323</v>
      </c>
      <c r="H356" s="54" t="s">
        <v>1955</v>
      </c>
      <c r="I356" s="54" t="s">
        <v>94</v>
      </c>
      <c r="J356" s="54" t="s">
        <v>94</v>
      </c>
      <c r="K356" s="54" t="s">
        <v>94</v>
      </c>
      <c r="L356" s="54">
        <v>65</v>
      </c>
      <c r="M356" s="56">
        <v>141</v>
      </c>
      <c r="N356" s="56">
        <v>518</v>
      </c>
      <c r="O356" s="56">
        <v>1508</v>
      </c>
      <c r="P356" s="56">
        <f t="shared" si="64"/>
        <v>15</v>
      </c>
      <c r="Q356" s="56">
        <f t="shared" si="65"/>
        <v>15</v>
      </c>
      <c r="R356" s="56"/>
      <c r="S356" s="56"/>
      <c r="T356" s="56">
        <v>15</v>
      </c>
      <c r="U356" s="56"/>
      <c r="V356" s="56"/>
      <c r="W356" s="54" t="s">
        <v>142</v>
      </c>
      <c r="X356" s="54" t="s">
        <v>142</v>
      </c>
      <c r="Y356" s="55" t="s">
        <v>579</v>
      </c>
    </row>
    <row r="357" s="7" customFormat="1" ht="56.25" spans="1:25">
      <c r="A357" s="53" t="s">
        <v>1956</v>
      </c>
      <c r="B357" s="56" t="s">
        <v>1957</v>
      </c>
      <c r="C357" s="55" t="s">
        <v>1929</v>
      </c>
      <c r="D357" s="54" t="s">
        <v>828</v>
      </c>
      <c r="E357" s="55" t="s">
        <v>829</v>
      </c>
      <c r="F357" s="54">
        <v>1</v>
      </c>
      <c r="G357" s="56" t="s">
        <v>189</v>
      </c>
      <c r="H357" s="54" t="s">
        <v>830</v>
      </c>
      <c r="I357" s="54" t="s">
        <v>94</v>
      </c>
      <c r="J357" s="54" t="s">
        <v>94</v>
      </c>
      <c r="K357" s="54" t="s">
        <v>94</v>
      </c>
      <c r="L357" s="54">
        <v>58</v>
      </c>
      <c r="M357" s="56">
        <v>140</v>
      </c>
      <c r="N357" s="56">
        <v>318</v>
      </c>
      <c r="O357" s="56">
        <v>1209</v>
      </c>
      <c r="P357" s="56">
        <f t="shared" si="64"/>
        <v>15</v>
      </c>
      <c r="Q357" s="56">
        <f t="shared" si="65"/>
        <v>15</v>
      </c>
      <c r="R357" s="56"/>
      <c r="S357" s="56"/>
      <c r="T357" s="56">
        <v>15</v>
      </c>
      <c r="U357" s="56"/>
      <c r="V357" s="56"/>
      <c r="W357" s="54" t="s">
        <v>142</v>
      </c>
      <c r="X357" s="54" t="s">
        <v>142</v>
      </c>
      <c r="Y357" s="55" t="s">
        <v>579</v>
      </c>
    </row>
    <row r="358" s="7" customFormat="1" ht="56.25" spans="1:25">
      <c r="A358" s="53" t="s">
        <v>1958</v>
      </c>
      <c r="B358" s="56" t="s">
        <v>1959</v>
      </c>
      <c r="C358" s="55" t="s">
        <v>1929</v>
      </c>
      <c r="D358" s="54" t="s">
        <v>832</v>
      </c>
      <c r="E358" s="55" t="s">
        <v>833</v>
      </c>
      <c r="F358" s="54">
        <v>1</v>
      </c>
      <c r="G358" s="56" t="s">
        <v>735</v>
      </c>
      <c r="H358" s="54" t="s">
        <v>834</v>
      </c>
      <c r="I358" s="54" t="s">
        <v>94</v>
      </c>
      <c r="J358" s="54" t="s">
        <v>94</v>
      </c>
      <c r="K358" s="54" t="s">
        <v>94</v>
      </c>
      <c r="L358" s="54">
        <v>67</v>
      </c>
      <c r="M358" s="56">
        <v>143</v>
      </c>
      <c r="N358" s="56">
        <v>520</v>
      </c>
      <c r="O358" s="56">
        <v>1510</v>
      </c>
      <c r="P358" s="56">
        <f t="shared" si="64"/>
        <v>15</v>
      </c>
      <c r="Q358" s="56">
        <f t="shared" si="65"/>
        <v>15</v>
      </c>
      <c r="R358" s="56"/>
      <c r="S358" s="56"/>
      <c r="T358" s="56">
        <v>15</v>
      </c>
      <c r="U358" s="56"/>
      <c r="V358" s="56"/>
      <c r="W358" s="54" t="s">
        <v>142</v>
      </c>
      <c r="X358" s="54" t="s">
        <v>142</v>
      </c>
      <c r="Y358" s="55" t="s">
        <v>579</v>
      </c>
    </row>
    <row r="359" s="7" customFormat="1" ht="56.25" spans="1:25">
      <c r="A359" s="53" t="s">
        <v>1960</v>
      </c>
      <c r="B359" s="56" t="s">
        <v>1961</v>
      </c>
      <c r="C359" s="55" t="s">
        <v>1929</v>
      </c>
      <c r="D359" s="54" t="s">
        <v>836</v>
      </c>
      <c r="E359" s="55" t="s">
        <v>837</v>
      </c>
      <c r="F359" s="54">
        <v>1</v>
      </c>
      <c r="G359" s="56" t="s">
        <v>393</v>
      </c>
      <c r="H359" s="54" t="s">
        <v>838</v>
      </c>
      <c r="I359" s="54" t="s">
        <v>93</v>
      </c>
      <c r="J359" s="54" t="s">
        <v>94</v>
      </c>
      <c r="K359" s="54" t="s">
        <v>94</v>
      </c>
      <c r="L359" s="54">
        <v>78</v>
      </c>
      <c r="M359" s="56">
        <v>154</v>
      </c>
      <c r="N359" s="56">
        <v>526</v>
      </c>
      <c r="O359" s="56">
        <v>1531</v>
      </c>
      <c r="P359" s="56">
        <f t="shared" si="64"/>
        <v>15</v>
      </c>
      <c r="Q359" s="56">
        <f t="shared" si="65"/>
        <v>15</v>
      </c>
      <c r="R359" s="56"/>
      <c r="S359" s="56"/>
      <c r="T359" s="56">
        <v>15</v>
      </c>
      <c r="U359" s="56"/>
      <c r="V359" s="56"/>
      <c r="W359" s="54" t="s">
        <v>142</v>
      </c>
      <c r="X359" s="54" t="s">
        <v>142</v>
      </c>
      <c r="Y359" s="55" t="s">
        <v>579</v>
      </c>
    </row>
    <row r="360" s="11" customFormat="1" ht="18.75" spans="1:25">
      <c r="A360" s="48" t="s">
        <v>434</v>
      </c>
      <c r="B360" s="49"/>
      <c r="C360" s="93"/>
      <c r="D360" s="99"/>
      <c r="E360" s="99"/>
      <c r="F360" s="52"/>
      <c r="G360" s="99"/>
      <c r="H360" s="99"/>
      <c r="I360" s="99"/>
      <c r="J360" s="99"/>
      <c r="K360" s="99"/>
      <c r="L360" s="99"/>
      <c r="M360" s="99"/>
      <c r="N360" s="99"/>
      <c r="O360" s="52"/>
      <c r="P360" s="75">
        <f t="shared" si="64"/>
        <v>0</v>
      </c>
      <c r="Q360" s="75">
        <f>SUM(R360:U360)</f>
        <v>0</v>
      </c>
      <c r="R360" s="52"/>
      <c r="S360" s="52"/>
      <c r="T360" s="52"/>
      <c r="U360" s="52"/>
      <c r="V360" s="52"/>
      <c r="W360" s="52"/>
      <c r="X360" s="52"/>
      <c r="Y360" s="52"/>
    </row>
    <row r="361" s="11" customFormat="1" ht="18.75" spans="1:25">
      <c r="A361" s="48" t="s">
        <v>435</v>
      </c>
      <c r="B361" s="49"/>
      <c r="C361" s="93"/>
      <c r="D361" s="99"/>
      <c r="E361" s="99"/>
      <c r="F361" s="52"/>
      <c r="G361" s="99"/>
      <c r="H361" s="99"/>
      <c r="I361" s="99"/>
      <c r="J361" s="99"/>
      <c r="K361" s="99"/>
      <c r="L361" s="99"/>
      <c r="M361" s="99"/>
      <c r="N361" s="99"/>
      <c r="O361" s="52"/>
      <c r="P361" s="75">
        <f t="shared" si="64"/>
        <v>0</v>
      </c>
      <c r="Q361" s="75">
        <f>SUM(R361:U361)</f>
        <v>0</v>
      </c>
      <c r="R361" s="52"/>
      <c r="S361" s="52"/>
      <c r="T361" s="52"/>
      <c r="U361" s="52"/>
      <c r="V361" s="52"/>
      <c r="W361" s="52"/>
      <c r="X361" s="52"/>
      <c r="Y361" s="52"/>
    </row>
    <row r="362" s="11" customFormat="1" ht="18.75" spans="1:25">
      <c r="A362" s="48" t="s">
        <v>436</v>
      </c>
      <c r="B362" s="49"/>
      <c r="C362" s="93"/>
      <c r="D362" s="99"/>
      <c r="E362" s="99"/>
      <c r="F362" s="52">
        <f>SUM(F363:F374)</f>
        <v>27</v>
      </c>
      <c r="G362" s="52"/>
      <c r="H362" s="52"/>
      <c r="I362" s="52"/>
      <c r="J362" s="52"/>
      <c r="K362" s="52"/>
      <c r="L362" s="52"/>
      <c r="M362" s="52"/>
      <c r="N362" s="52"/>
      <c r="O362" s="52"/>
      <c r="P362" s="52">
        <f t="shared" ref="P362:V362" si="66">SUM(P363:P374)</f>
        <v>1235.1</v>
      </c>
      <c r="Q362" s="52">
        <f t="shared" si="66"/>
        <v>1206</v>
      </c>
      <c r="R362" s="52">
        <f t="shared" si="66"/>
        <v>50</v>
      </c>
      <c r="S362" s="52">
        <f t="shared" si="66"/>
        <v>210</v>
      </c>
      <c r="T362" s="52">
        <f t="shared" si="66"/>
        <v>946</v>
      </c>
      <c r="U362" s="52">
        <f t="shared" si="66"/>
        <v>0</v>
      </c>
      <c r="V362" s="52">
        <f t="shared" si="66"/>
        <v>29.1</v>
      </c>
      <c r="W362" s="52"/>
      <c r="X362" s="52"/>
      <c r="Y362" s="52"/>
    </row>
    <row r="363" s="7" customFormat="1" ht="56.25" spans="1:25">
      <c r="A363" s="53" t="s">
        <v>1962</v>
      </c>
      <c r="B363" s="56" t="s">
        <v>1963</v>
      </c>
      <c r="C363" s="55" t="s">
        <v>1964</v>
      </c>
      <c r="D363" s="54" t="s">
        <v>345</v>
      </c>
      <c r="E363" s="55" t="s">
        <v>1965</v>
      </c>
      <c r="F363" s="54">
        <v>16</v>
      </c>
      <c r="G363" s="53" t="s">
        <v>598</v>
      </c>
      <c r="H363" s="53" t="s">
        <v>599</v>
      </c>
      <c r="I363" s="54" t="s">
        <v>94</v>
      </c>
      <c r="J363" s="54" t="s">
        <v>94</v>
      </c>
      <c r="K363" s="54" t="s">
        <v>94</v>
      </c>
      <c r="L363" s="54">
        <v>1465</v>
      </c>
      <c r="M363" s="56">
        <v>3762</v>
      </c>
      <c r="N363" s="56">
        <v>488</v>
      </c>
      <c r="O363" s="56">
        <v>1365</v>
      </c>
      <c r="P363" s="56">
        <f t="shared" ref="P363:P374" si="67">Q363+V363</f>
        <v>400</v>
      </c>
      <c r="Q363" s="56">
        <f t="shared" ref="Q363:Q374" si="68">SUBTOTAL(9,R363:U363)</f>
        <v>400</v>
      </c>
      <c r="R363" s="56"/>
      <c r="S363" s="56">
        <v>210</v>
      </c>
      <c r="T363" s="56">
        <v>190</v>
      </c>
      <c r="U363" s="56"/>
      <c r="V363" s="56"/>
      <c r="W363" s="54" t="s">
        <v>1966</v>
      </c>
      <c r="X363" s="56" t="s">
        <v>121</v>
      </c>
      <c r="Y363" s="61" t="s">
        <v>470</v>
      </c>
    </row>
    <row r="364" s="7" customFormat="1" ht="56.25" spans="1:25">
      <c r="A364" s="53" t="s">
        <v>1967</v>
      </c>
      <c r="B364" s="56" t="s">
        <v>1968</v>
      </c>
      <c r="C364" s="60" t="s">
        <v>1969</v>
      </c>
      <c r="D364" s="67" t="s">
        <v>820</v>
      </c>
      <c r="E364" s="60" t="s">
        <v>1970</v>
      </c>
      <c r="F364" s="56">
        <v>1</v>
      </c>
      <c r="G364" s="53" t="s">
        <v>155</v>
      </c>
      <c r="H364" s="53" t="s">
        <v>785</v>
      </c>
      <c r="I364" s="54" t="s">
        <v>94</v>
      </c>
      <c r="J364" s="54" t="s">
        <v>94</v>
      </c>
      <c r="K364" s="54" t="s">
        <v>94</v>
      </c>
      <c r="L364" s="56">
        <v>28</v>
      </c>
      <c r="M364" s="56">
        <v>56</v>
      </c>
      <c r="N364" s="56">
        <v>35</v>
      </c>
      <c r="O364" s="56">
        <v>85</v>
      </c>
      <c r="P364" s="56">
        <f t="shared" si="67"/>
        <v>80</v>
      </c>
      <c r="Q364" s="56">
        <f t="shared" si="68"/>
        <v>80</v>
      </c>
      <c r="R364" s="86"/>
      <c r="S364" s="86"/>
      <c r="T364" s="86">
        <v>80</v>
      </c>
      <c r="U364" s="86"/>
      <c r="V364" s="86"/>
      <c r="W364" s="56" t="s">
        <v>1966</v>
      </c>
      <c r="X364" s="56" t="s">
        <v>121</v>
      </c>
      <c r="Y364" s="61" t="s">
        <v>470</v>
      </c>
    </row>
    <row r="365" s="7" customFormat="1" ht="56.25" spans="1:25">
      <c r="A365" s="53" t="s">
        <v>1971</v>
      </c>
      <c r="B365" s="56" t="s">
        <v>1064</v>
      </c>
      <c r="C365" s="60" t="s">
        <v>1972</v>
      </c>
      <c r="D365" s="56" t="s">
        <v>820</v>
      </c>
      <c r="E365" s="60" t="s">
        <v>1973</v>
      </c>
      <c r="F365" s="56">
        <v>1</v>
      </c>
      <c r="G365" s="53" t="s">
        <v>148</v>
      </c>
      <c r="H365" s="53" t="s">
        <v>1061</v>
      </c>
      <c r="I365" s="54" t="s">
        <v>94</v>
      </c>
      <c r="J365" s="54" t="s">
        <v>93</v>
      </c>
      <c r="K365" s="54" t="s">
        <v>94</v>
      </c>
      <c r="L365" s="56">
        <v>38</v>
      </c>
      <c r="M365" s="56">
        <v>87</v>
      </c>
      <c r="N365" s="56">
        <v>50</v>
      </c>
      <c r="O365" s="56">
        <v>128</v>
      </c>
      <c r="P365" s="56">
        <f t="shared" si="67"/>
        <v>80</v>
      </c>
      <c r="Q365" s="56">
        <f t="shared" si="68"/>
        <v>80</v>
      </c>
      <c r="R365" s="86"/>
      <c r="S365" s="86"/>
      <c r="T365" s="86">
        <v>80</v>
      </c>
      <c r="U365" s="86"/>
      <c r="V365" s="86"/>
      <c r="W365" s="56" t="s">
        <v>1974</v>
      </c>
      <c r="X365" s="56" t="s">
        <v>121</v>
      </c>
      <c r="Y365" s="61" t="s">
        <v>470</v>
      </c>
    </row>
    <row r="366" s="7" customFormat="1" ht="56.25" spans="1:25">
      <c r="A366" s="53" t="s">
        <v>1975</v>
      </c>
      <c r="B366" s="56" t="s">
        <v>1976</v>
      </c>
      <c r="C366" s="60" t="s">
        <v>1977</v>
      </c>
      <c r="D366" s="67" t="s">
        <v>820</v>
      </c>
      <c r="E366" s="60" t="s">
        <v>1978</v>
      </c>
      <c r="F366" s="56">
        <v>1</v>
      </c>
      <c r="G366" s="53" t="s">
        <v>91</v>
      </c>
      <c r="H366" s="53" t="s">
        <v>491</v>
      </c>
      <c r="I366" s="54" t="s">
        <v>94</v>
      </c>
      <c r="J366" s="54" t="s">
        <v>94</v>
      </c>
      <c r="K366" s="54" t="s">
        <v>94</v>
      </c>
      <c r="L366" s="56">
        <v>155</v>
      </c>
      <c r="M366" s="56">
        <v>311</v>
      </c>
      <c r="N366" s="56">
        <v>196</v>
      </c>
      <c r="O366" s="56">
        <v>425</v>
      </c>
      <c r="P366" s="56">
        <f t="shared" si="67"/>
        <v>60</v>
      </c>
      <c r="Q366" s="56">
        <f t="shared" si="68"/>
        <v>60</v>
      </c>
      <c r="R366" s="86"/>
      <c r="S366" s="86"/>
      <c r="T366" s="86">
        <v>60</v>
      </c>
      <c r="U366" s="86"/>
      <c r="V366" s="86"/>
      <c r="W366" s="56" t="s">
        <v>1979</v>
      </c>
      <c r="X366" s="56" t="s">
        <v>121</v>
      </c>
      <c r="Y366" s="61" t="s">
        <v>470</v>
      </c>
    </row>
    <row r="367" s="7" customFormat="1" ht="56.25" spans="1:25">
      <c r="A367" s="53" t="s">
        <v>1980</v>
      </c>
      <c r="B367" s="56" t="s">
        <v>1981</v>
      </c>
      <c r="C367" s="60" t="s">
        <v>1982</v>
      </c>
      <c r="D367" s="56" t="s">
        <v>820</v>
      </c>
      <c r="E367" s="60" t="s">
        <v>1983</v>
      </c>
      <c r="F367" s="56">
        <v>1</v>
      </c>
      <c r="G367" s="53" t="s">
        <v>280</v>
      </c>
      <c r="H367" s="53" t="s">
        <v>949</v>
      </c>
      <c r="I367" s="54" t="s">
        <v>94</v>
      </c>
      <c r="J367" s="54" t="s">
        <v>94</v>
      </c>
      <c r="K367" s="54" t="s">
        <v>94</v>
      </c>
      <c r="L367" s="56">
        <v>30</v>
      </c>
      <c r="M367" s="56">
        <v>88</v>
      </c>
      <c r="N367" s="56">
        <v>35</v>
      </c>
      <c r="O367" s="56">
        <v>110</v>
      </c>
      <c r="P367" s="56">
        <f t="shared" si="67"/>
        <v>80</v>
      </c>
      <c r="Q367" s="56">
        <f t="shared" si="68"/>
        <v>80</v>
      </c>
      <c r="R367" s="86"/>
      <c r="S367" s="86"/>
      <c r="T367" s="86">
        <v>80</v>
      </c>
      <c r="U367" s="86"/>
      <c r="V367" s="86"/>
      <c r="W367" s="56" t="s">
        <v>1984</v>
      </c>
      <c r="X367" s="56" t="s">
        <v>121</v>
      </c>
      <c r="Y367" s="61" t="s">
        <v>470</v>
      </c>
    </row>
    <row r="368" s="7" customFormat="1" ht="75" spans="1:25">
      <c r="A368" s="53" t="s">
        <v>1985</v>
      </c>
      <c r="B368" s="54" t="s">
        <v>839</v>
      </c>
      <c r="C368" s="55" t="s">
        <v>840</v>
      </c>
      <c r="D368" s="54" t="s">
        <v>89</v>
      </c>
      <c r="E368" s="55" t="s">
        <v>841</v>
      </c>
      <c r="F368" s="54">
        <v>1</v>
      </c>
      <c r="G368" s="54" t="s">
        <v>127</v>
      </c>
      <c r="H368" s="53" t="s">
        <v>252</v>
      </c>
      <c r="I368" s="54" t="s">
        <v>94</v>
      </c>
      <c r="J368" s="54" t="s">
        <v>94</v>
      </c>
      <c r="K368" s="54" t="s">
        <v>94</v>
      </c>
      <c r="L368" s="54">
        <v>110</v>
      </c>
      <c r="M368" s="54">
        <v>274</v>
      </c>
      <c r="N368" s="54">
        <v>405</v>
      </c>
      <c r="O368" s="54">
        <v>1268</v>
      </c>
      <c r="P368" s="56">
        <f t="shared" si="67"/>
        <v>58</v>
      </c>
      <c r="Q368" s="56">
        <f t="shared" si="68"/>
        <v>58</v>
      </c>
      <c r="R368" s="86"/>
      <c r="S368" s="86"/>
      <c r="T368" s="86">
        <v>58</v>
      </c>
      <c r="U368" s="86"/>
      <c r="V368" s="86"/>
      <c r="W368" s="54" t="s">
        <v>127</v>
      </c>
      <c r="X368" s="54" t="s">
        <v>121</v>
      </c>
      <c r="Y368" s="61" t="s">
        <v>470</v>
      </c>
    </row>
    <row r="369" s="7" customFormat="1" ht="75" spans="1:25">
      <c r="A369" s="53" t="s">
        <v>1986</v>
      </c>
      <c r="B369" s="54" t="s">
        <v>842</v>
      </c>
      <c r="C369" s="60" t="s">
        <v>843</v>
      </c>
      <c r="D369" s="54" t="s">
        <v>89</v>
      </c>
      <c r="E369" s="55" t="s">
        <v>844</v>
      </c>
      <c r="F369" s="54">
        <v>1</v>
      </c>
      <c r="G369" s="54" t="s">
        <v>140</v>
      </c>
      <c r="H369" s="54" t="s">
        <v>631</v>
      </c>
      <c r="I369" s="54" t="s">
        <v>94</v>
      </c>
      <c r="J369" s="54" t="s">
        <v>94</v>
      </c>
      <c r="K369" s="54" t="s">
        <v>93</v>
      </c>
      <c r="L369" s="54">
        <v>83</v>
      </c>
      <c r="M369" s="54">
        <v>207.5</v>
      </c>
      <c r="N369" s="54">
        <v>279</v>
      </c>
      <c r="O369" s="54">
        <v>697.5</v>
      </c>
      <c r="P369" s="56">
        <f t="shared" si="67"/>
        <v>50</v>
      </c>
      <c r="Q369" s="56">
        <f t="shared" si="68"/>
        <v>50</v>
      </c>
      <c r="R369" s="86">
        <v>50</v>
      </c>
      <c r="S369" s="86"/>
      <c r="T369" s="86"/>
      <c r="U369" s="86"/>
      <c r="V369" s="86"/>
      <c r="W369" s="54" t="s">
        <v>632</v>
      </c>
      <c r="X369" s="54" t="s">
        <v>121</v>
      </c>
      <c r="Y369" s="61" t="s">
        <v>470</v>
      </c>
    </row>
    <row r="370" s="7" customFormat="1" ht="56.25" spans="1:25">
      <c r="A370" s="53" t="s">
        <v>1987</v>
      </c>
      <c r="B370" s="56" t="s">
        <v>1315</v>
      </c>
      <c r="C370" s="60" t="s">
        <v>1988</v>
      </c>
      <c r="D370" s="56" t="s">
        <v>820</v>
      </c>
      <c r="E370" s="60" t="s">
        <v>1989</v>
      </c>
      <c r="F370" s="56">
        <v>1</v>
      </c>
      <c r="G370" s="53" t="s">
        <v>140</v>
      </c>
      <c r="H370" s="53" t="s">
        <v>1318</v>
      </c>
      <c r="I370" s="56" t="s">
        <v>93</v>
      </c>
      <c r="J370" s="54" t="s">
        <v>94</v>
      </c>
      <c r="K370" s="54" t="s">
        <v>94</v>
      </c>
      <c r="L370" s="56">
        <v>48</v>
      </c>
      <c r="M370" s="56">
        <v>120</v>
      </c>
      <c r="N370" s="56">
        <v>50</v>
      </c>
      <c r="O370" s="56">
        <v>148</v>
      </c>
      <c r="P370" s="56">
        <f t="shared" si="67"/>
        <v>80</v>
      </c>
      <c r="Q370" s="56">
        <f t="shared" si="68"/>
        <v>80</v>
      </c>
      <c r="R370" s="86"/>
      <c r="S370" s="86"/>
      <c r="T370" s="86">
        <v>80</v>
      </c>
      <c r="U370" s="86"/>
      <c r="V370" s="86"/>
      <c r="W370" s="56" t="s">
        <v>1625</v>
      </c>
      <c r="X370" s="56" t="s">
        <v>121</v>
      </c>
      <c r="Y370" s="61" t="s">
        <v>470</v>
      </c>
    </row>
    <row r="371" s="7" customFormat="1" ht="75" spans="1:25">
      <c r="A371" s="53" t="s">
        <v>1990</v>
      </c>
      <c r="B371" s="56" t="s">
        <v>1991</v>
      </c>
      <c r="C371" s="60" t="s">
        <v>1992</v>
      </c>
      <c r="D371" s="56" t="s">
        <v>820</v>
      </c>
      <c r="E371" s="60" t="s">
        <v>1993</v>
      </c>
      <c r="F371" s="56">
        <v>1</v>
      </c>
      <c r="G371" s="53" t="s">
        <v>109</v>
      </c>
      <c r="H371" s="53" t="s">
        <v>718</v>
      </c>
      <c r="I371" s="54" t="s">
        <v>94</v>
      </c>
      <c r="J371" s="54" t="s">
        <v>94</v>
      </c>
      <c r="K371" s="54" t="s">
        <v>94</v>
      </c>
      <c r="L371" s="56">
        <v>42</v>
      </c>
      <c r="M371" s="56">
        <v>110</v>
      </c>
      <c r="N371" s="56">
        <v>50</v>
      </c>
      <c r="O371" s="56">
        <v>149</v>
      </c>
      <c r="P371" s="56">
        <f t="shared" si="67"/>
        <v>127.1</v>
      </c>
      <c r="Q371" s="56">
        <f t="shared" si="68"/>
        <v>98</v>
      </c>
      <c r="R371" s="86"/>
      <c r="S371" s="86"/>
      <c r="T371" s="86">
        <v>98</v>
      </c>
      <c r="U371" s="86"/>
      <c r="V371" s="86">
        <v>29.1</v>
      </c>
      <c r="W371" s="56" t="s">
        <v>109</v>
      </c>
      <c r="X371" s="56" t="s">
        <v>121</v>
      </c>
      <c r="Y371" s="61" t="s">
        <v>470</v>
      </c>
    </row>
    <row r="372" s="7" customFormat="1" ht="56.25" spans="1:25">
      <c r="A372" s="53" t="s">
        <v>1994</v>
      </c>
      <c r="B372" s="56" t="s">
        <v>725</v>
      </c>
      <c r="C372" s="60" t="s">
        <v>1995</v>
      </c>
      <c r="D372" s="56" t="s">
        <v>820</v>
      </c>
      <c r="E372" s="60" t="s">
        <v>1996</v>
      </c>
      <c r="F372" s="56">
        <v>1</v>
      </c>
      <c r="G372" s="53" t="s">
        <v>400</v>
      </c>
      <c r="H372" s="53" t="s">
        <v>728</v>
      </c>
      <c r="I372" s="54" t="s">
        <v>94</v>
      </c>
      <c r="J372" s="54" t="s">
        <v>94</v>
      </c>
      <c r="K372" s="54" t="s">
        <v>94</v>
      </c>
      <c r="L372" s="56">
        <v>45</v>
      </c>
      <c r="M372" s="56">
        <v>115</v>
      </c>
      <c r="N372" s="56">
        <v>60</v>
      </c>
      <c r="O372" s="56">
        <v>168</v>
      </c>
      <c r="P372" s="56">
        <f t="shared" si="67"/>
        <v>80</v>
      </c>
      <c r="Q372" s="56">
        <f t="shared" si="68"/>
        <v>80</v>
      </c>
      <c r="R372" s="86"/>
      <c r="S372" s="86"/>
      <c r="T372" s="86">
        <v>80</v>
      </c>
      <c r="U372" s="86"/>
      <c r="V372" s="86"/>
      <c r="W372" s="56" t="s">
        <v>1997</v>
      </c>
      <c r="X372" s="56" t="s">
        <v>121</v>
      </c>
      <c r="Y372" s="61" t="s">
        <v>470</v>
      </c>
    </row>
    <row r="373" s="7" customFormat="1" ht="56.25" spans="1:25">
      <c r="A373" s="53" t="s">
        <v>1998</v>
      </c>
      <c r="B373" s="56" t="s">
        <v>1999</v>
      </c>
      <c r="C373" s="60" t="s">
        <v>2000</v>
      </c>
      <c r="D373" s="56" t="s">
        <v>820</v>
      </c>
      <c r="E373" s="60" t="s">
        <v>2001</v>
      </c>
      <c r="F373" s="56">
        <v>1</v>
      </c>
      <c r="G373" s="53" t="s">
        <v>189</v>
      </c>
      <c r="H373" s="53" t="s">
        <v>830</v>
      </c>
      <c r="I373" s="54" t="s">
        <v>94</v>
      </c>
      <c r="J373" s="54" t="s">
        <v>94</v>
      </c>
      <c r="K373" s="54" t="s">
        <v>94</v>
      </c>
      <c r="L373" s="56">
        <v>265</v>
      </c>
      <c r="M373" s="56">
        <v>550</v>
      </c>
      <c r="N373" s="56">
        <v>305</v>
      </c>
      <c r="O373" s="56">
        <v>860</v>
      </c>
      <c r="P373" s="56">
        <f t="shared" si="67"/>
        <v>60</v>
      </c>
      <c r="Q373" s="56">
        <f t="shared" si="68"/>
        <v>60</v>
      </c>
      <c r="R373" s="108"/>
      <c r="S373" s="86"/>
      <c r="T373" s="86">
        <v>60</v>
      </c>
      <c r="U373" s="86"/>
      <c r="V373" s="86"/>
      <c r="W373" s="56" t="s">
        <v>2002</v>
      </c>
      <c r="X373" s="56" t="s">
        <v>121</v>
      </c>
      <c r="Y373" s="61" t="s">
        <v>470</v>
      </c>
    </row>
    <row r="374" s="7" customFormat="1" ht="56.25" spans="1:25">
      <c r="A374" s="53" t="s">
        <v>2003</v>
      </c>
      <c r="B374" s="56" t="s">
        <v>2004</v>
      </c>
      <c r="C374" s="60" t="s">
        <v>2005</v>
      </c>
      <c r="D374" s="56" t="s">
        <v>820</v>
      </c>
      <c r="E374" s="60" t="s">
        <v>2006</v>
      </c>
      <c r="F374" s="56">
        <v>1</v>
      </c>
      <c r="G374" s="53" t="s">
        <v>114</v>
      </c>
      <c r="H374" s="53" t="s">
        <v>1650</v>
      </c>
      <c r="I374" s="54" t="s">
        <v>94</v>
      </c>
      <c r="J374" s="54" t="s">
        <v>94</v>
      </c>
      <c r="K374" s="54" t="s">
        <v>94</v>
      </c>
      <c r="L374" s="56">
        <v>36</v>
      </c>
      <c r="M374" s="56">
        <v>85</v>
      </c>
      <c r="N374" s="56">
        <v>50</v>
      </c>
      <c r="O374" s="56">
        <v>136</v>
      </c>
      <c r="P374" s="56">
        <f t="shared" si="67"/>
        <v>80</v>
      </c>
      <c r="Q374" s="56">
        <f t="shared" si="68"/>
        <v>80</v>
      </c>
      <c r="R374" s="108"/>
      <c r="S374" s="86"/>
      <c r="T374" s="86">
        <v>80</v>
      </c>
      <c r="U374" s="86"/>
      <c r="V374" s="86"/>
      <c r="W374" s="56" t="s">
        <v>1651</v>
      </c>
      <c r="X374" s="56" t="s">
        <v>121</v>
      </c>
      <c r="Y374" s="61" t="s">
        <v>470</v>
      </c>
    </row>
    <row r="375" s="12" customFormat="1" ht="18.75" spans="1:25">
      <c r="A375" s="44" t="s">
        <v>437</v>
      </c>
      <c r="B375" s="45"/>
      <c r="C375" s="90"/>
      <c r="D375" s="100"/>
      <c r="E375" s="100"/>
      <c r="F375" s="45">
        <f>F376+F377</f>
        <v>0</v>
      </c>
      <c r="G375" s="45"/>
      <c r="H375" s="45"/>
      <c r="I375" s="45"/>
      <c r="J375" s="45"/>
      <c r="K375" s="45"/>
      <c r="L375" s="45"/>
      <c r="M375" s="45"/>
      <c r="N375" s="45"/>
      <c r="O375" s="45"/>
      <c r="P375" s="45">
        <f t="shared" ref="P375:V375" si="69">P376+P377</f>
        <v>0</v>
      </c>
      <c r="Q375" s="45">
        <f t="shared" si="69"/>
        <v>0</v>
      </c>
      <c r="R375" s="45">
        <f t="shared" si="69"/>
        <v>0</v>
      </c>
      <c r="S375" s="45">
        <f t="shared" si="69"/>
        <v>0</v>
      </c>
      <c r="T375" s="45">
        <f t="shared" si="69"/>
        <v>0</v>
      </c>
      <c r="U375" s="45">
        <f t="shared" si="69"/>
        <v>0</v>
      </c>
      <c r="V375" s="45">
        <f t="shared" si="69"/>
        <v>0</v>
      </c>
      <c r="W375" s="45"/>
      <c r="X375" s="45"/>
      <c r="Y375" s="45"/>
    </row>
    <row r="376" s="11" customFormat="1" ht="18.75" spans="1:25">
      <c r="A376" s="48" t="s">
        <v>438</v>
      </c>
      <c r="B376" s="49"/>
      <c r="C376" s="93"/>
      <c r="D376" s="99"/>
      <c r="E376" s="99"/>
      <c r="F376" s="52"/>
      <c r="G376" s="99"/>
      <c r="H376" s="99"/>
      <c r="I376" s="99"/>
      <c r="J376" s="99"/>
      <c r="K376" s="99"/>
      <c r="L376" s="99"/>
      <c r="M376" s="99"/>
      <c r="N376" s="99"/>
      <c r="O376" s="52"/>
      <c r="P376" s="75">
        <f>Q376+V376</f>
        <v>0</v>
      </c>
      <c r="Q376" s="75">
        <f>SUM(R376:U376)</f>
        <v>0</v>
      </c>
      <c r="R376" s="52"/>
      <c r="S376" s="52"/>
      <c r="T376" s="52"/>
      <c r="U376" s="52"/>
      <c r="V376" s="52"/>
      <c r="W376" s="52"/>
      <c r="X376" s="52"/>
      <c r="Y376" s="52"/>
    </row>
    <row r="377" s="11" customFormat="1" ht="56.25" spans="1:25">
      <c r="A377" s="48" t="s">
        <v>439</v>
      </c>
      <c r="B377" s="49"/>
      <c r="C377" s="93"/>
      <c r="D377" s="99"/>
      <c r="E377" s="99"/>
      <c r="F377" s="52"/>
      <c r="G377" s="99"/>
      <c r="H377" s="99"/>
      <c r="I377" s="99"/>
      <c r="J377" s="99"/>
      <c r="K377" s="99"/>
      <c r="L377" s="99"/>
      <c r="M377" s="99"/>
      <c r="N377" s="99"/>
      <c r="O377" s="52"/>
      <c r="P377" s="75">
        <f>Q377+V377</f>
        <v>0</v>
      </c>
      <c r="Q377" s="75">
        <f>SUM(R377:U377)</f>
        <v>0</v>
      </c>
      <c r="R377" s="52"/>
      <c r="S377" s="52"/>
      <c r="T377" s="52"/>
      <c r="U377" s="52"/>
      <c r="V377" s="52"/>
      <c r="W377" s="52"/>
      <c r="X377" s="52"/>
      <c r="Y377" s="52"/>
    </row>
    <row r="378" s="12" customFormat="1" ht="18.75" spans="1:25">
      <c r="A378" s="40" t="s">
        <v>440</v>
      </c>
      <c r="B378" s="41"/>
      <c r="C378" s="97"/>
      <c r="D378" s="113"/>
      <c r="E378" s="113"/>
      <c r="F378" s="41">
        <f>F379</f>
        <v>5</v>
      </c>
      <c r="G378" s="41"/>
      <c r="H378" s="41"/>
      <c r="I378" s="41"/>
      <c r="J378" s="41"/>
      <c r="K378" s="41"/>
      <c r="L378" s="41"/>
      <c r="M378" s="41"/>
      <c r="N378" s="41"/>
      <c r="O378" s="41"/>
      <c r="P378" s="41">
        <f t="shared" ref="P378:V378" si="70">P379</f>
        <v>430</v>
      </c>
      <c r="Q378" s="41">
        <f t="shared" si="70"/>
        <v>430</v>
      </c>
      <c r="R378" s="41">
        <f t="shared" si="70"/>
        <v>80</v>
      </c>
      <c r="S378" s="41">
        <f t="shared" si="70"/>
        <v>0</v>
      </c>
      <c r="T378" s="41">
        <f t="shared" si="70"/>
        <v>350</v>
      </c>
      <c r="U378" s="41">
        <f t="shared" si="70"/>
        <v>0</v>
      </c>
      <c r="V378" s="41">
        <f t="shared" si="70"/>
        <v>0</v>
      </c>
      <c r="W378" s="41"/>
      <c r="X378" s="41"/>
      <c r="Y378" s="41"/>
    </row>
    <row r="379" s="12" customFormat="1" ht="18.75" spans="1:25">
      <c r="A379" s="44" t="s">
        <v>441</v>
      </c>
      <c r="B379" s="45"/>
      <c r="C379" s="90"/>
      <c r="D379" s="100"/>
      <c r="E379" s="100"/>
      <c r="F379" s="45">
        <f>F380+F381</f>
        <v>5</v>
      </c>
      <c r="G379" s="45"/>
      <c r="H379" s="45"/>
      <c r="I379" s="45"/>
      <c r="J379" s="45"/>
      <c r="K379" s="45"/>
      <c r="L379" s="45"/>
      <c r="M379" s="45"/>
      <c r="N379" s="45"/>
      <c r="O379" s="45"/>
      <c r="P379" s="45">
        <f t="shared" ref="P379:V379" si="71">P380+P381</f>
        <v>430</v>
      </c>
      <c r="Q379" s="45">
        <f t="shared" si="71"/>
        <v>430</v>
      </c>
      <c r="R379" s="45">
        <f t="shared" si="71"/>
        <v>80</v>
      </c>
      <c r="S379" s="45">
        <f t="shared" si="71"/>
        <v>0</v>
      </c>
      <c r="T379" s="45">
        <f t="shared" si="71"/>
        <v>350</v>
      </c>
      <c r="U379" s="45">
        <f t="shared" si="71"/>
        <v>0</v>
      </c>
      <c r="V379" s="45">
        <f t="shared" si="71"/>
        <v>0</v>
      </c>
      <c r="W379" s="45"/>
      <c r="X379" s="45"/>
      <c r="Y379" s="45"/>
    </row>
    <row r="380" s="11" customFormat="1" ht="18.75" spans="1:25">
      <c r="A380" s="48" t="s">
        <v>442</v>
      </c>
      <c r="B380" s="49"/>
      <c r="C380" s="93"/>
      <c r="D380" s="99"/>
      <c r="E380" s="99"/>
      <c r="F380" s="52"/>
      <c r="G380" s="99"/>
      <c r="H380" s="99"/>
      <c r="I380" s="99"/>
      <c r="J380" s="99"/>
      <c r="K380" s="99"/>
      <c r="L380" s="99"/>
      <c r="M380" s="99"/>
      <c r="N380" s="99"/>
      <c r="O380" s="52"/>
      <c r="P380" s="75">
        <f>Q380+V380</f>
        <v>0</v>
      </c>
      <c r="Q380" s="75">
        <f>SUM(R380:U380)</f>
        <v>0</v>
      </c>
      <c r="R380" s="52"/>
      <c r="S380" s="52"/>
      <c r="T380" s="52"/>
      <c r="U380" s="52"/>
      <c r="V380" s="52"/>
      <c r="W380" s="52"/>
      <c r="X380" s="52"/>
      <c r="Y380" s="52"/>
    </row>
    <row r="381" s="11" customFormat="1" ht="37.5" spans="1:25">
      <c r="A381" s="48" t="s">
        <v>443</v>
      </c>
      <c r="B381" s="49"/>
      <c r="C381" s="93"/>
      <c r="D381" s="99"/>
      <c r="E381" s="99"/>
      <c r="F381" s="52">
        <f>SUM(F382:F386)</f>
        <v>5</v>
      </c>
      <c r="G381" s="52"/>
      <c r="H381" s="52"/>
      <c r="I381" s="52"/>
      <c r="J381" s="52"/>
      <c r="K381" s="52"/>
      <c r="L381" s="52"/>
      <c r="M381" s="52"/>
      <c r="N381" s="52"/>
      <c r="O381" s="52"/>
      <c r="P381" s="52">
        <f t="shared" ref="P381:V381" si="72">SUM(P382:P386)</f>
        <v>430</v>
      </c>
      <c r="Q381" s="52">
        <f t="shared" si="72"/>
        <v>430</v>
      </c>
      <c r="R381" s="52">
        <f t="shared" si="72"/>
        <v>80</v>
      </c>
      <c r="S381" s="52">
        <f t="shared" si="72"/>
        <v>0</v>
      </c>
      <c r="T381" s="52">
        <f t="shared" si="72"/>
        <v>350</v>
      </c>
      <c r="U381" s="52">
        <f t="shared" si="72"/>
        <v>0</v>
      </c>
      <c r="V381" s="52">
        <f t="shared" si="72"/>
        <v>0</v>
      </c>
      <c r="W381" s="52"/>
      <c r="X381" s="52"/>
      <c r="Y381" s="52"/>
    </row>
    <row r="382" s="7" customFormat="1" ht="112.5" spans="1:25">
      <c r="A382" s="53" t="s">
        <v>2007</v>
      </c>
      <c r="B382" s="56" t="s">
        <v>845</v>
      </c>
      <c r="C382" s="60" t="s">
        <v>2008</v>
      </c>
      <c r="D382" s="56" t="s">
        <v>286</v>
      </c>
      <c r="E382" s="60" t="s">
        <v>847</v>
      </c>
      <c r="F382" s="56">
        <v>1</v>
      </c>
      <c r="G382" s="112" t="s">
        <v>323</v>
      </c>
      <c r="H382" s="112" t="s">
        <v>672</v>
      </c>
      <c r="I382" s="54" t="s">
        <v>94</v>
      </c>
      <c r="J382" s="54" t="s">
        <v>94</v>
      </c>
      <c r="K382" s="54" t="s">
        <v>94</v>
      </c>
      <c r="L382" s="112">
        <v>30</v>
      </c>
      <c r="M382" s="112">
        <v>30</v>
      </c>
      <c r="N382" s="112">
        <v>200</v>
      </c>
      <c r="O382" s="112">
        <v>200</v>
      </c>
      <c r="P382" s="56">
        <f>Q382+V382</f>
        <v>96</v>
      </c>
      <c r="Q382" s="56">
        <f>SUBTOTAL(9,R382:U382)</f>
        <v>96</v>
      </c>
      <c r="R382" s="112">
        <v>80</v>
      </c>
      <c r="S382" s="112"/>
      <c r="T382" s="112">
        <v>16</v>
      </c>
      <c r="U382" s="112"/>
      <c r="V382" s="112"/>
      <c r="W382" s="112" t="s">
        <v>848</v>
      </c>
      <c r="X382" s="56" t="s">
        <v>253</v>
      </c>
      <c r="Y382" s="60" t="s">
        <v>579</v>
      </c>
    </row>
    <row r="383" s="7" customFormat="1" ht="112.5" spans="1:25">
      <c r="A383" s="53" t="s">
        <v>2009</v>
      </c>
      <c r="B383" s="56" t="s">
        <v>849</v>
      </c>
      <c r="C383" s="60" t="s">
        <v>2010</v>
      </c>
      <c r="D383" s="56" t="s">
        <v>286</v>
      </c>
      <c r="E383" s="60" t="s">
        <v>851</v>
      </c>
      <c r="F383" s="56">
        <v>1</v>
      </c>
      <c r="G383" s="112" t="s">
        <v>148</v>
      </c>
      <c r="H383" s="112" t="s">
        <v>161</v>
      </c>
      <c r="I383" s="112" t="s">
        <v>93</v>
      </c>
      <c r="J383" s="54" t="s">
        <v>93</v>
      </c>
      <c r="K383" s="54" t="s">
        <v>94</v>
      </c>
      <c r="L383" s="112">
        <v>264</v>
      </c>
      <c r="M383" s="112">
        <v>264</v>
      </c>
      <c r="N383" s="112">
        <v>264</v>
      </c>
      <c r="O383" s="112">
        <v>264</v>
      </c>
      <c r="P383" s="56">
        <f>Q383+V383</f>
        <v>41</v>
      </c>
      <c r="Q383" s="56">
        <f>SUBTOTAL(9,R383:U383)</f>
        <v>41</v>
      </c>
      <c r="R383" s="112"/>
      <c r="S383" s="112"/>
      <c r="T383" s="112">
        <v>41</v>
      </c>
      <c r="U383" s="112"/>
      <c r="V383" s="112"/>
      <c r="W383" s="112" t="s">
        <v>848</v>
      </c>
      <c r="X383" s="56" t="s">
        <v>253</v>
      </c>
      <c r="Y383" s="60" t="s">
        <v>579</v>
      </c>
    </row>
    <row r="384" s="7" customFormat="1" ht="131.25" spans="1:25">
      <c r="A384" s="53" t="s">
        <v>2011</v>
      </c>
      <c r="B384" s="56" t="s">
        <v>853</v>
      </c>
      <c r="C384" s="60" t="s">
        <v>854</v>
      </c>
      <c r="D384" s="56" t="s">
        <v>286</v>
      </c>
      <c r="E384" s="60" t="s">
        <v>855</v>
      </c>
      <c r="F384" s="56">
        <v>1</v>
      </c>
      <c r="G384" s="112" t="s">
        <v>100</v>
      </c>
      <c r="H384" s="112" t="s">
        <v>1534</v>
      </c>
      <c r="I384" s="54" t="s">
        <v>94</v>
      </c>
      <c r="J384" s="54" t="s">
        <v>94</v>
      </c>
      <c r="K384" s="54" t="s">
        <v>94</v>
      </c>
      <c r="L384" s="112">
        <v>200</v>
      </c>
      <c r="M384" s="5">
        <v>200</v>
      </c>
      <c r="N384" s="112">
        <v>200</v>
      </c>
      <c r="O384" s="112">
        <v>200</v>
      </c>
      <c r="P384" s="56">
        <f>Q384+V384</f>
        <v>128</v>
      </c>
      <c r="Q384" s="56">
        <f>SUBTOTAL(9,R384:U384)</f>
        <v>128</v>
      </c>
      <c r="R384" s="112"/>
      <c r="S384" s="112"/>
      <c r="T384" s="112">
        <v>128</v>
      </c>
      <c r="U384" s="112"/>
      <c r="V384" s="112"/>
      <c r="W384" s="112" t="s">
        <v>848</v>
      </c>
      <c r="X384" s="56" t="s">
        <v>253</v>
      </c>
      <c r="Y384" s="60" t="s">
        <v>579</v>
      </c>
    </row>
    <row r="385" s="7" customFormat="1" ht="206.25" spans="1:25">
      <c r="A385" s="53" t="s">
        <v>2012</v>
      </c>
      <c r="B385" s="56" t="s">
        <v>856</v>
      </c>
      <c r="C385" s="60" t="s">
        <v>857</v>
      </c>
      <c r="D385" s="56" t="s">
        <v>286</v>
      </c>
      <c r="E385" s="60" t="s">
        <v>858</v>
      </c>
      <c r="F385" s="56">
        <v>1</v>
      </c>
      <c r="G385" s="112" t="s">
        <v>323</v>
      </c>
      <c r="H385" s="112" t="s">
        <v>447</v>
      </c>
      <c r="I385" s="54" t="s">
        <v>94</v>
      </c>
      <c r="J385" s="54" t="s">
        <v>94</v>
      </c>
      <c r="K385" s="54" t="s">
        <v>94</v>
      </c>
      <c r="L385" s="112">
        <v>260</v>
      </c>
      <c r="M385" s="112">
        <v>733</v>
      </c>
      <c r="N385" s="112">
        <v>260</v>
      </c>
      <c r="O385" s="112">
        <v>733</v>
      </c>
      <c r="P385" s="56">
        <f>Q385+V385</f>
        <v>157</v>
      </c>
      <c r="Q385" s="56">
        <f>SUBTOTAL(9,R385:U385)</f>
        <v>157</v>
      </c>
      <c r="R385" s="112"/>
      <c r="S385" s="112"/>
      <c r="T385" s="112">
        <v>157</v>
      </c>
      <c r="U385" s="112"/>
      <c r="V385" s="112"/>
      <c r="W385" s="112" t="s">
        <v>448</v>
      </c>
      <c r="X385" s="56" t="s">
        <v>253</v>
      </c>
      <c r="Y385" s="60" t="s">
        <v>579</v>
      </c>
    </row>
    <row r="386" s="7" customFormat="1" ht="93.75" spans="1:25">
      <c r="A386" s="53" t="s">
        <v>2013</v>
      </c>
      <c r="B386" s="56" t="s">
        <v>859</v>
      </c>
      <c r="C386" s="60" t="s">
        <v>2014</v>
      </c>
      <c r="D386" s="56" t="s">
        <v>286</v>
      </c>
      <c r="E386" s="60" t="s">
        <v>2015</v>
      </c>
      <c r="F386" s="56">
        <v>1</v>
      </c>
      <c r="G386" s="112" t="s">
        <v>114</v>
      </c>
      <c r="H386" s="112" t="s">
        <v>852</v>
      </c>
      <c r="I386" s="54" t="s">
        <v>94</v>
      </c>
      <c r="J386" s="54" t="s">
        <v>94</v>
      </c>
      <c r="K386" s="54" t="s">
        <v>94</v>
      </c>
      <c r="L386" s="112">
        <v>76</v>
      </c>
      <c r="M386" s="112">
        <v>235</v>
      </c>
      <c r="N386" s="112">
        <v>200</v>
      </c>
      <c r="O386" s="112">
        <v>500</v>
      </c>
      <c r="P386" s="56">
        <f>Q386+V386</f>
        <v>8</v>
      </c>
      <c r="Q386" s="56">
        <f>SUBTOTAL(9,R386:U386)</f>
        <v>8</v>
      </c>
      <c r="R386" s="112"/>
      <c r="S386" s="112"/>
      <c r="T386" s="112">
        <v>8</v>
      </c>
      <c r="U386" s="112"/>
      <c r="V386" s="112"/>
      <c r="W386" s="112" t="s">
        <v>862</v>
      </c>
      <c r="X386" s="56" t="s">
        <v>253</v>
      </c>
      <c r="Y386" s="60" t="s">
        <v>579</v>
      </c>
    </row>
    <row r="387" s="12" customFormat="1" ht="37.5" spans="1:25">
      <c r="A387" s="40" t="s">
        <v>450</v>
      </c>
      <c r="B387" s="41"/>
      <c r="C387" s="97"/>
      <c r="D387" s="113"/>
      <c r="E387" s="113"/>
      <c r="F387" s="41">
        <f>F388+F390</f>
        <v>1</v>
      </c>
      <c r="G387" s="41"/>
      <c r="H387" s="41"/>
      <c r="I387" s="41"/>
      <c r="J387" s="41"/>
      <c r="K387" s="41"/>
      <c r="L387" s="41"/>
      <c r="M387" s="41"/>
      <c r="N387" s="41"/>
      <c r="O387" s="41"/>
      <c r="P387" s="41">
        <f t="shared" ref="P387:V387" si="73">P388+P390</f>
        <v>180</v>
      </c>
      <c r="Q387" s="41">
        <f t="shared" si="73"/>
        <v>180</v>
      </c>
      <c r="R387" s="41">
        <f t="shared" si="73"/>
        <v>180</v>
      </c>
      <c r="S387" s="41">
        <f t="shared" si="73"/>
        <v>0</v>
      </c>
      <c r="T387" s="41">
        <f t="shared" si="73"/>
        <v>0</v>
      </c>
      <c r="U387" s="41">
        <f t="shared" si="73"/>
        <v>0</v>
      </c>
      <c r="V387" s="41">
        <f t="shared" si="73"/>
        <v>0</v>
      </c>
      <c r="W387" s="41"/>
      <c r="X387" s="41"/>
      <c r="Y387" s="41"/>
    </row>
    <row r="388" s="12" customFormat="1" ht="18.75" spans="1:25">
      <c r="A388" s="114" t="s">
        <v>451</v>
      </c>
      <c r="B388" s="45"/>
      <c r="C388" s="90"/>
      <c r="D388" s="100"/>
      <c r="E388" s="100"/>
      <c r="F388" s="45">
        <f>F389</f>
        <v>0</v>
      </c>
      <c r="G388" s="45"/>
      <c r="H388" s="45"/>
      <c r="I388" s="45"/>
      <c r="J388" s="45"/>
      <c r="K388" s="45"/>
      <c r="L388" s="45"/>
      <c r="M388" s="45"/>
      <c r="N388" s="45"/>
      <c r="O388" s="45"/>
      <c r="P388" s="45">
        <f t="shared" ref="P388:V388" si="74">P389</f>
        <v>0</v>
      </c>
      <c r="Q388" s="45">
        <f t="shared" si="74"/>
        <v>0</v>
      </c>
      <c r="R388" s="45">
        <f t="shared" si="74"/>
        <v>0</v>
      </c>
      <c r="S388" s="45">
        <f t="shared" si="74"/>
        <v>0</v>
      </c>
      <c r="T388" s="45">
        <f t="shared" si="74"/>
        <v>0</v>
      </c>
      <c r="U388" s="45">
        <f t="shared" si="74"/>
        <v>0</v>
      </c>
      <c r="V388" s="45">
        <f t="shared" si="74"/>
        <v>0</v>
      </c>
      <c r="W388" s="45"/>
      <c r="X388" s="45"/>
      <c r="Y388" s="45"/>
    </row>
    <row r="389" s="11" customFormat="1" ht="56.25" spans="1:25">
      <c r="A389" s="48" t="s">
        <v>452</v>
      </c>
      <c r="B389" s="49"/>
      <c r="C389" s="93"/>
      <c r="D389" s="99"/>
      <c r="E389" s="99"/>
      <c r="F389" s="52"/>
      <c r="G389" s="99"/>
      <c r="H389" s="99"/>
      <c r="I389" s="99"/>
      <c r="J389" s="99"/>
      <c r="K389" s="99"/>
      <c r="L389" s="99"/>
      <c r="M389" s="99"/>
      <c r="N389" s="99"/>
      <c r="O389" s="52"/>
      <c r="P389" s="75">
        <f>Q389+V389</f>
        <v>0</v>
      </c>
      <c r="Q389" s="75">
        <f>SUM(R389:U389)</f>
        <v>0</v>
      </c>
      <c r="R389" s="52"/>
      <c r="S389" s="52"/>
      <c r="T389" s="52"/>
      <c r="U389" s="52"/>
      <c r="V389" s="52"/>
      <c r="W389" s="52"/>
      <c r="X389" s="52"/>
      <c r="Y389" s="52"/>
    </row>
    <row r="390" s="12" customFormat="1" ht="18.75" spans="1:25">
      <c r="A390" s="114" t="s">
        <v>453</v>
      </c>
      <c r="B390" s="45"/>
      <c r="C390" s="90"/>
      <c r="D390" s="100"/>
      <c r="E390" s="100"/>
      <c r="F390" s="45">
        <f>F391+F393</f>
        <v>1</v>
      </c>
      <c r="G390" s="45"/>
      <c r="H390" s="45"/>
      <c r="I390" s="45"/>
      <c r="J390" s="45"/>
      <c r="K390" s="45"/>
      <c r="L390" s="45"/>
      <c r="M390" s="45"/>
      <c r="N390" s="45"/>
      <c r="O390" s="45"/>
      <c r="P390" s="45">
        <f t="shared" ref="P390:V390" si="75">P391+P393</f>
        <v>180</v>
      </c>
      <c r="Q390" s="45">
        <f t="shared" si="75"/>
        <v>180</v>
      </c>
      <c r="R390" s="45">
        <f t="shared" si="75"/>
        <v>180</v>
      </c>
      <c r="S390" s="45">
        <f t="shared" si="75"/>
        <v>0</v>
      </c>
      <c r="T390" s="45">
        <f t="shared" si="75"/>
        <v>0</v>
      </c>
      <c r="U390" s="45">
        <f t="shared" si="75"/>
        <v>0</v>
      </c>
      <c r="V390" s="45">
        <f t="shared" si="75"/>
        <v>0</v>
      </c>
      <c r="W390" s="45"/>
      <c r="X390" s="45"/>
      <c r="Y390" s="45"/>
    </row>
    <row r="391" s="11" customFormat="1" ht="37.5" spans="1:25">
      <c r="A391" s="48" t="s">
        <v>454</v>
      </c>
      <c r="B391" s="49"/>
      <c r="C391" s="93"/>
      <c r="D391" s="99"/>
      <c r="E391" s="99"/>
      <c r="F391" s="52">
        <f>F392</f>
        <v>1</v>
      </c>
      <c r="G391" s="52"/>
      <c r="H391" s="52"/>
      <c r="I391" s="52"/>
      <c r="J391" s="52"/>
      <c r="K391" s="52"/>
      <c r="L391" s="52"/>
      <c r="M391" s="52"/>
      <c r="N391" s="52"/>
      <c r="O391" s="52"/>
      <c r="P391" s="52">
        <f t="shared" ref="P391:V391" si="76">P392</f>
        <v>180</v>
      </c>
      <c r="Q391" s="52">
        <f t="shared" si="76"/>
        <v>180</v>
      </c>
      <c r="R391" s="52">
        <f t="shared" si="76"/>
        <v>180</v>
      </c>
      <c r="S391" s="52">
        <f t="shared" si="76"/>
        <v>0</v>
      </c>
      <c r="T391" s="52">
        <f t="shared" si="76"/>
        <v>0</v>
      </c>
      <c r="U391" s="52">
        <f t="shared" si="76"/>
        <v>0</v>
      </c>
      <c r="V391" s="52">
        <f t="shared" si="76"/>
        <v>0</v>
      </c>
      <c r="W391" s="52"/>
      <c r="X391" s="52"/>
      <c r="Y391" s="52"/>
    </row>
    <row r="392" s="7" customFormat="1" ht="56.25" spans="1:25">
      <c r="A392" s="53" t="s">
        <v>2016</v>
      </c>
      <c r="B392" s="56" t="s">
        <v>2017</v>
      </c>
      <c r="C392" s="60" t="s">
        <v>2018</v>
      </c>
      <c r="D392" s="56" t="s">
        <v>89</v>
      </c>
      <c r="E392" s="60" t="s">
        <v>2019</v>
      </c>
      <c r="F392" s="56">
        <v>1</v>
      </c>
      <c r="G392" s="56" t="s">
        <v>598</v>
      </c>
      <c r="H392" s="56" t="s">
        <v>598</v>
      </c>
      <c r="I392" s="54" t="s">
        <v>94</v>
      </c>
      <c r="J392" s="54" t="s">
        <v>94</v>
      </c>
      <c r="K392" s="54" t="s">
        <v>94</v>
      </c>
      <c r="L392" s="56">
        <v>260</v>
      </c>
      <c r="M392" s="56">
        <v>733</v>
      </c>
      <c r="N392" s="56">
        <v>260</v>
      </c>
      <c r="O392" s="56">
        <v>733</v>
      </c>
      <c r="P392" s="56">
        <f>Q392+V392</f>
        <v>180</v>
      </c>
      <c r="Q392" s="56">
        <f>SUBTOTAL(9,R392:U392)</f>
        <v>180</v>
      </c>
      <c r="R392" s="86">
        <v>180</v>
      </c>
      <c r="S392" s="86"/>
      <c r="T392" s="86"/>
      <c r="U392" s="86"/>
      <c r="V392" s="86"/>
      <c r="W392" s="56" t="s">
        <v>598</v>
      </c>
      <c r="X392" s="56" t="s">
        <v>121</v>
      </c>
      <c r="Y392" s="60" t="s">
        <v>600</v>
      </c>
    </row>
    <row r="393" s="11" customFormat="1" ht="18.75" spans="1:25">
      <c r="A393" s="48" t="s">
        <v>455</v>
      </c>
      <c r="B393" s="49"/>
      <c r="C393" s="93"/>
      <c r="D393" s="99"/>
      <c r="E393" s="99"/>
      <c r="F393" s="52"/>
      <c r="G393" s="99"/>
      <c r="H393" s="99"/>
      <c r="I393" s="99"/>
      <c r="J393" s="99"/>
      <c r="K393" s="99"/>
      <c r="L393" s="99"/>
      <c r="M393" s="99"/>
      <c r="N393" s="99"/>
      <c r="O393" s="52"/>
      <c r="P393" s="75">
        <f>Q393+V393</f>
        <v>0</v>
      </c>
      <c r="Q393" s="75">
        <f>SUM(R393:U393)</f>
        <v>0</v>
      </c>
      <c r="R393" s="52"/>
      <c r="S393" s="52"/>
      <c r="T393" s="52"/>
      <c r="U393" s="52"/>
      <c r="V393" s="52"/>
      <c r="W393" s="52"/>
      <c r="X393" s="52"/>
      <c r="Y393" s="52"/>
    </row>
    <row r="394" s="2" customFormat="1" ht="37.5" spans="1:25">
      <c r="A394" s="40" t="s">
        <v>456</v>
      </c>
      <c r="B394" s="41"/>
      <c r="C394" s="115"/>
      <c r="D394" s="116"/>
      <c r="E394" s="116"/>
      <c r="F394" s="41">
        <f t="shared" ref="F394:F397" si="77">F395</f>
        <v>0</v>
      </c>
      <c r="G394" s="41"/>
      <c r="H394" s="41"/>
      <c r="I394" s="41"/>
      <c r="J394" s="41"/>
      <c r="K394" s="41"/>
      <c r="L394" s="41"/>
      <c r="M394" s="41"/>
      <c r="N394" s="41"/>
      <c r="O394" s="41"/>
      <c r="P394" s="41">
        <f t="shared" ref="P394:V394" si="78">P395</f>
        <v>0</v>
      </c>
      <c r="Q394" s="41">
        <f t="shared" si="78"/>
        <v>0</v>
      </c>
      <c r="R394" s="41">
        <f t="shared" si="78"/>
        <v>0</v>
      </c>
      <c r="S394" s="41">
        <f t="shared" si="78"/>
        <v>0</v>
      </c>
      <c r="T394" s="41">
        <f t="shared" si="78"/>
        <v>0</v>
      </c>
      <c r="U394" s="41">
        <f t="shared" si="78"/>
        <v>0</v>
      </c>
      <c r="V394" s="41">
        <f t="shared" si="78"/>
        <v>0</v>
      </c>
      <c r="W394" s="116"/>
      <c r="X394" s="116"/>
      <c r="Y394" s="116"/>
    </row>
    <row r="395" s="2" customFormat="1" ht="18.75" spans="1:25">
      <c r="A395" s="114" t="s">
        <v>457</v>
      </c>
      <c r="B395" s="45"/>
      <c r="C395" s="117"/>
      <c r="D395" s="87"/>
      <c r="E395" s="87"/>
      <c r="F395" s="45"/>
      <c r="G395" s="45"/>
      <c r="H395" s="45"/>
      <c r="I395" s="45"/>
      <c r="J395" s="45"/>
      <c r="K395" s="45"/>
      <c r="L395" s="45"/>
      <c r="M395" s="45"/>
      <c r="N395" s="45"/>
      <c r="O395" s="45"/>
      <c r="P395" s="45"/>
      <c r="Q395" s="45"/>
      <c r="R395" s="45"/>
      <c r="S395" s="45"/>
      <c r="T395" s="45"/>
      <c r="U395" s="45"/>
      <c r="V395" s="45"/>
      <c r="W395" s="87"/>
      <c r="X395" s="87"/>
      <c r="Y395" s="87"/>
    </row>
    <row r="396" s="17" customFormat="1" ht="18.75" spans="1:25">
      <c r="A396" s="118" t="s">
        <v>458</v>
      </c>
      <c r="B396" s="119"/>
      <c r="C396" s="120"/>
      <c r="D396" s="121"/>
      <c r="E396" s="121"/>
      <c r="F396" s="119">
        <f t="shared" si="77"/>
        <v>1</v>
      </c>
      <c r="G396" s="119"/>
      <c r="H396" s="119"/>
      <c r="I396" s="119"/>
      <c r="J396" s="119"/>
      <c r="K396" s="119"/>
      <c r="L396" s="119"/>
      <c r="M396" s="119"/>
      <c r="N396" s="119"/>
      <c r="O396" s="119"/>
      <c r="P396" s="119">
        <f t="shared" ref="P396:V396" si="79">P397</f>
        <v>1079</v>
      </c>
      <c r="Q396" s="119">
        <f t="shared" si="79"/>
        <v>979</v>
      </c>
      <c r="R396" s="119">
        <f t="shared" si="79"/>
        <v>74</v>
      </c>
      <c r="S396" s="119">
        <f t="shared" si="79"/>
        <v>22</v>
      </c>
      <c r="T396" s="119">
        <f t="shared" si="79"/>
        <v>83</v>
      </c>
      <c r="U396" s="119">
        <f t="shared" si="79"/>
        <v>800</v>
      </c>
      <c r="V396" s="119">
        <f t="shared" si="79"/>
        <v>100</v>
      </c>
      <c r="W396" s="121"/>
      <c r="X396" s="121"/>
      <c r="Y396" s="121"/>
    </row>
    <row r="397" s="2" customFormat="1" ht="18.75" spans="1:25">
      <c r="A397" s="122" t="s">
        <v>459</v>
      </c>
      <c r="B397" s="45"/>
      <c r="C397" s="117"/>
      <c r="D397" s="87"/>
      <c r="E397" s="87"/>
      <c r="F397" s="45">
        <f t="shared" si="77"/>
        <v>1</v>
      </c>
      <c r="G397" s="45"/>
      <c r="H397" s="45"/>
      <c r="I397" s="45"/>
      <c r="J397" s="45"/>
      <c r="K397" s="45"/>
      <c r="L397" s="45"/>
      <c r="M397" s="45"/>
      <c r="N397" s="45"/>
      <c r="O397" s="45"/>
      <c r="P397" s="45">
        <f t="shared" ref="P397:V397" si="80">P398</f>
        <v>1079</v>
      </c>
      <c r="Q397" s="45">
        <f t="shared" si="80"/>
        <v>979</v>
      </c>
      <c r="R397" s="45">
        <f t="shared" si="80"/>
        <v>74</v>
      </c>
      <c r="S397" s="45">
        <f t="shared" si="80"/>
        <v>22</v>
      </c>
      <c r="T397" s="45">
        <f t="shared" si="80"/>
        <v>83</v>
      </c>
      <c r="U397" s="45">
        <f t="shared" si="80"/>
        <v>800</v>
      </c>
      <c r="V397" s="45">
        <f t="shared" si="80"/>
        <v>100</v>
      </c>
      <c r="W397" s="87"/>
      <c r="X397" s="87"/>
      <c r="Y397" s="87"/>
    </row>
    <row r="398" s="7" customFormat="1" ht="131.25" spans="1:25">
      <c r="A398" s="53" t="s">
        <v>2020</v>
      </c>
      <c r="B398" s="56" t="s">
        <v>459</v>
      </c>
      <c r="C398" s="60" t="s">
        <v>2021</v>
      </c>
      <c r="D398" s="56" t="s">
        <v>89</v>
      </c>
      <c r="E398" s="60" t="s">
        <v>2022</v>
      </c>
      <c r="F398" s="56">
        <v>1</v>
      </c>
      <c r="G398" s="53" t="s">
        <v>474</v>
      </c>
      <c r="H398" s="53" t="s">
        <v>474</v>
      </c>
      <c r="I398" s="54" t="s">
        <v>94</v>
      </c>
      <c r="J398" s="54" t="s">
        <v>94</v>
      </c>
      <c r="K398" s="54" t="s">
        <v>94</v>
      </c>
      <c r="L398" s="56">
        <v>2000</v>
      </c>
      <c r="M398" s="56">
        <v>4500</v>
      </c>
      <c r="N398" s="56">
        <v>2000</v>
      </c>
      <c r="O398" s="56">
        <v>4500</v>
      </c>
      <c r="P398" s="56">
        <f>Q398+V398</f>
        <v>1079</v>
      </c>
      <c r="Q398" s="56">
        <f>SUBTOTAL(9,R398:U398)</f>
        <v>979</v>
      </c>
      <c r="R398" s="86">
        <v>74</v>
      </c>
      <c r="S398" s="86">
        <v>22</v>
      </c>
      <c r="T398" s="86">
        <v>83</v>
      </c>
      <c r="U398" s="86">
        <v>800</v>
      </c>
      <c r="V398" s="86">
        <v>100</v>
      </c>
      <c r="W398" s="56" t="s">
        <v>121</v>
      </c>
      <c r="X398" s="56" t="s">
        <v>121</v>
      </c>
      <c r="Y398" s="60" t="s">
        <v>2023</v>
      </c>
    </row>
    <row r="399" s="2" customFormat="1" ht="29.1" customHeight="1" spans="1:25">
      <c r="A399" s="118" t="s">
        <v>460</v>
      </c>
      <c r="B399" s="41"/>
      <c r="C399" s="115"/>
      <c r="D399" s="116"/>
      <c r="E399" s="116"/>
      <c r="F399" s="41">
        <f>F400</f>
        <v>31</v>
      </c>
      <c r="G399" s="41"/>
      <c r="H399" s="41"/>
      <c r="I399" s="41"/>
      <c r="J399" s="41"/>
      <c r="K399" s="41"/>
      <c r="L399" s="41"/>
      <c r="M399" s="41"/>
      <c r="N399" s="41"/>
      <c r="O399" s="41"/>
      <c r="P399" s="41">
        <f t="shared" ref="P399:V399" si="81">P400</f>
        <v>2126.05</v>
      </c>
      <c r="Q399" s="41">
        <f t="shared" si="81"/>
        <v>0</v>
      </c>
      <c r="R399" s="41">
        <f t="shared" si="81"/>
        <v>0</v>
      </c>
      <c r="S399" s="41">
        <f t="shared" si="81"/>
        <v>0</v>
      </c>
      <c r="T399" s="41">
        <f t="shared" si="81"/>
        <v>0</v>
      </c>
      <c r="U399" s="41">
        <f t="shared" si="81"/>
        <v>0</v>
      </c>
      <c r="V399" s="41">
        <f t="shared" si="81"/>
        <v>2126.05</v>
      </c>
      <c r="W399" s="116"/>
      <c r="X399" s="116"/>
      <c r="Y399" s="116"/>
    </row>
    <row r="400" s="2" customFormat="1" ht="29.1" customHeight="1" spans="1:25">
      <c r="A400" s="92" t="s">
        <v>461</v>
      </c>
      <c r="B400" s="45"/>
      <c r="C400" s="117"/>
      <c r="D400" s="87"/>
      <c r="E400" s="87"/>
      <c r="F400" s="45">
        <f>SUM(F401:F431)</f>
        <v>31</v>
      </c>
      <c r="G400" s="45"/>
      <c r="H400" s="45"/>
      <c r="I400" s="45"/>
      <c r="J400" s="45"/>
      <c r="K400" s="45"/>
      <c r="L400" s="45"/>
      <c r="M400" s="45"/>
      <c r="N400" s="45"/>
      <c r="O400" s="45"/>
      <c r="P400" s="45">
        <f>SUM(P401:P431)</f>
        <v>2126.05</v>
      </c>
      <c r="Q400" s="45">
        <f t="shared" ref="Q400:V400" si="82">SUM(Q401:Q431)</f>
        <v>0</v>
      </c>
      <c r="R400" s="45">
        <f t="shared" si="82"/>
        <v>0</v>
      </c>
      <c r="S400" s="45">
        <f t="shared" si="82"/>
        <v>0</v>
      </c>
      <c r="T400" s="45">
        <f t="shared" si="82"/>
        <v>0</v>
      </c>
      <c r="U400" s="45">
        <f t="shared" si="82"/>
        <v>0</v>
      </c>
      <c r="V400" s="45">
        <f t="shared" si="82"/>
        <v>2126.05</v>
      </c>
      <c r="W400" s="87"/>
      <c r="X400" s="87"/>
      <c r="Y400" s="87"/>
    </row>
    <row r="401" s="18" customFormat="1" ht="131.25" spans="1:25">
      <c r="A401" s="53" t="s">
        <v>2024</v>
      </c>
      <c r="B401" s="53" t="s">
        <v>2025</v>
      </c>
      <c r="C401" s="59" t="s">
        <v>2026</v>
      </c>
      <c r="D401" s="54" t="s">
        <v>89</v>
      </c>
      <c r="E401" s="59" t="s">
        <v>2027</v>
      </c>
      <c r="F401" s="54">
        <v>1</v>
      </c>
      <c r="G401" s="53" t="s">
        <v>166</v>
      </c>
      <c r="H401" s="54" t="s">
        <v>2028</v>
      </c>
      <c r="I401" s="54" t="s">
        <v>94</v>
      </c>
      <c r="J401" s="54" t="s">
        <v>94</v>
      </c>
      <c r="K401" s="54" t="s">
        <v>94</v>
      </c>
      <c r="L401" s="54">
        <v>26</v>
      </c>
      <c r="M401" s="56">
        <v>52</v>
      </c>
      <c r="N401" s="56">
        <v>88</v>
      </c>
      <c r="O401" s="56">
        <v>156</v>
      </c>
      <c r="P401" s="56">
        <f t="shared" ref="P401:P431" si="83">Q401+V401</f>
        <v>83.54</v>
      </c>
      <c r="Q401" s="56">
        <f t="shared" ref="Q401:Q431" si="84">SUBTOTAL(9,R401:U401)</f>
        <v>0</v>
      </c>
      <c r="R401" s="105"/>
      <c r="S401" s="56"/>
      <c r="T401" s="56"/>
      <c r="U401" s="56"/>
      <c r="V401" s="56">
        <v>83.54</v>
      </c>
      <c r="W401" s="56" t="s">
        <v>142</v>
      </c>
      <c r="X401" s="56" t="s">
        <v>142</v>
      </c>
      <c r="Y401" s="60" t="s">
        <v>579</v>
      </c>
    </row>
    <row r="402" s="18" customFormat="1" ht="93.75" spans="1:25">
      <c r="A402" s="53" t="s">
        <v>2029</v>
      </c>
      <c r="B402" s="53" t="s">
        <v>2030</v>
      </c>
      <c r="C402" s="59" t="s">
        <v>2031</v>
      </c>
      <c r="D402" s="54" t="s">
        <v>89</v>
      </c>
      <c r="E402" s="59" t="s">
        <v>2032</v>
      </c>
      <c r="F402" s="54">
        <v>1</v>
      </c>
      <c r="G402" s="53" t="s">
        <v>166</v>
      </c>
      <c r="H402" s="54" t="s">
        <v>796</v>
      </c>
      <c r="I402" s="54" t="s">
        <v>94</v>
      </c>
      <c r="J402" s="54" t="s">
        <v>94</v>
      </c>
      <c r="K402" s="54" t="s">
        <v>94</v>
      </c>
      <c r="L402" s="54">
        <v>17</v>
      </c>
      <c r="M402" s="56">
        <v>35</v>
      </c>
      <c r="N402" s="56">
        <v>56</v>
      </c>
      <c r="O402" s="56">
        <v>112</v>
      </c>
      <c r="P402" s="56">
        <f t="shared" si="83"/>
        <v>12.9</v>
      </c>
      <c r="Q402" s="56">
        <f t="shared" si="84"/>
        <v>0</v>
      </c>
      <c r="R402" s="105"/>
      <c r="S402" s="56"/>
      <c r="T402" s="56"/>
      <c r="U402" s="56"/>
      <c r="V402" s="56">
        <v>12.9</v>
      </c>
      <c r="W402" s="56" t="s">
        <v>142</v>
      </c>
      <c r="X402" s="56" t="s">
        <v>142</v>
      </c>
      <c r="Y402" s="60" t="s">
        <v>579</v>
      </c>
    </row>
    <row r="403" s="18" customFormat="1" ht="150" spans="1:25">
      <c r="A403" s="53" t="s">
        <v>2033</v>
      </c>
      <c r="B403" s="53" t="s">
        <v>2034</v>
      </c>
      <c r="C403" s="59" t="s">
        <v>2035</v>
      </c>
      <c r="D403" s="54" t="s">
        <v>89</v>
      </c>
      <c r="E403" s="59" t="s">
        <v>2036</v>
      </c>
      <c r="F403" s="54">
        <v>1</v>
      </c>
      <c r="G403" s="53" t="s">
        <v>166</v>
      </c>
      <c r="H403" s="54" t="s">
        <v>1494</v>
      </c>
      <c r="I403" s="54" t="s">
        <v>94</v>
      </c>
      <c r="J403" s="54" t="s">
        <v>94</v>
      </c>
      <c r="K403" s="54" t="s">
        <v>94</v>
      </c>
      <c r="L403" s="54">
        <v>20</v>
      </c>
      <c r="M403" s="56">
        <v>42</v>
      </c>
      <c r="N403" s="56">
        <v>38</v>
      </c>
      <c r="O403" s="56">
        <v>72</v>
      </c>
      <c r="P403" s="56">
        <f t="shared" si="83"/>
        <v>96.48</v>
      </c>
      <c r="Q403" s="56">
        <f t="shared" si="84"/>
        <v>0</v>
      </c>
      <c r="R403" s="105"/>
      <c r="S403" s="56"/>
      <c r="T403" s="56"/>
      <c r="U403" s="56"/>
      <c r="V403" s="56">
        <v>96.48</v>
      </c>
      <c r="W403" s="56" t="s">
        <v>142</v>
      </c>
      <c r="X403" s="56" t="s">
        <v>142</v>
      </c>
      <c r="Y403" s="60" t="s">
        <v>579</v>
      </c>
    </row>
    <row r="404" s="18" customFormat="1" ht="93.75" spans="1:25">
      <c r="A404" s="53" t="s">
        <v>2037</v>
      </c>
      <c r="B404" s="53" t="s">
        <v>863</v>
      </c>
      <c r="C404" s="59" t="s">
        <v>864</v>
      </c>
      <c r="D404" s="54" t="s">
        <v>89</v>
      </c>
      <c r="E404" s="59" t="s">
        <v>865</v>
      </c>
      <c r="F404" s="54">
        <v>1</v>
      </c>
      <c r="G404" s="53" t="s">
        <v>114</v>
      </c>
      <c r="H404" s="54" t="s">
        <v>115</v>
      </c>
      <c r="I404" s="54" t="s">
        <v>93</v>
      </c>
      <c r="J404" s="54" t="s">
        <v>94</v>
      </c>
      <c r="K404" s="54" t="s">
        <v>94</v>
      </c>
      <c r="L404" s="54">
        <v>18</v>
      </c>
      <c r="M404" s="56">
        <v>36</v>
      </c>
      <c r="N404" s="56">
        <v>25</v>
      </c>
      <c r="O404" s="56">
        <v>52</v>
      </c>
      <c r="P404" s="56">
        <f t="shared" si="83"/>
        <v>13.81</v>
      </c>
      <c r="Q404" s="56">
        <f t="shared" si="84"/>
        <v>0</v>
      </c>
      <c r="R404" s="105"/>
      <c r="S404" s="56"/>
      <c r="T404" s="56"/>
      <c r="U404" s="56"/>
      <c r="V404" s="56">
        <v>13.81</v>
      </c>
      <c r="W404" s="56" t="s">
        <v>142</v>
      </c>
      <c r="X404" s="56" t="s">
        <v>142</v>
      </c>
      <c r="Y404" s="60" t="s">
        <v>579</v>
      </c>
    </row>
    <row r="405" s="18" customFormat="1" ht="112.5" spans="1:25">
      <c r="A405" s="53" t="s">
        <v>2038</v>
      </c>
      <c r="B405" s="53" t="s">
        <v>863</v>
      </c>
      <c r="C405" s="59" t="s">
        <v>2039</v>
      </c>
      <c r="D405" s="54" t="s">
        <v>89</v>
      </c>
      <c r="E405" s="59" t="s">
        <v>867</v>
      </c>
      <c r="F405" s="54">
        <v>1</v>
      </c>
      <c r="G405" s="53" t="s">
        <v>114</v>
      </c>
      <c r="H405" s="54" t="s">
        <v>868</v>
      </c>
      <c r="I405" s="54" t="s">
        <v>94</v>
      </c>
      <c r="J405" s="54" t="s">
        <v>94</v>
      </c>
      <c r="K405" s="54" t="s">
        <v>94</v>
      </c>
      <c r="L405" s="54">
        <v>15</v>
      </c>
      <c r="M405" s="56">
        <v>33</v>
      </c>
      <c r="N405" s="56">
        <v>32</v>
      </c>
      <c r="O405" s="56">
        <v>56</v>
      </c>
      <c r="P405" s="56">
        <f t="shared" si="83"/>
        <v>52.64</v>
      </c>
      <c r="Q405" s="56">
        <f t="shared" si="84"/>
        <v>0</v>
      </c>
      <c r="R405" s="105"/>
      <c r="S405" s="56"/>
      <c r="T405" s="56"/>
      <c r="U405" s="56"/>
      <c r="V405" s="56">
        <v>52.64</v>
      </c>
      <c r="W405" s="56" t="s">
        <v>142</v>
      </c>
      <c r="X405" s="56" t="s">
        <v>142</v>
      </c>
      <c r="Y405" s="60" t="s">
        <v>579</v>
      </c>
    </row>
    <row r="406" s="18" customFormat="1" ht="112.5" spans="1:25">
      <c r="A406" s="53" t="s">
        <v>2040</v>
      </c>
      <c r="B406" s="53" t="s">
        <v>869</v>
      </c>
      <c r="C406" s="59" t="s">
        <v>2041</v>
      </c>
      <c r="D406" s="54" t="s">
        <v>89</v>
      </c>
      <c r="E406" s="59" t="s">
        <v>871</v>
      </c>
      <c r="F406" s="54">
        <v>1</v>
      </c>
      <c r="G406" s="53" t="s">
        <v>189</v>
      </c>
      <c r="H406" s="54" t="s">
        <v>872</v>
      </c>
      <c r="I406" s="54" t="s">
        <v>93</v>
      </c>
      <c r="J406" s="54" t="s">
        <v>94</v>
      </c>
      <c r="K406" s="54" t="s">
        <v>94</v>
      </c>
      <c r="L406" s="54">
        <v>17</v>
      </c>
      <c r="M406" s="56">
        <v>35</v>
      </c>
      <c r="N406" s="56">
        <v>35</v>
      </c>
      <c r="O406" s="56">
        <v>72</v>
      </c>
      <c r="P406" s="56">
        <f t="shared" si="83"/>
        <v>41.4</v>
      </c>
      <c r="Q406" s="56">
        <f t="shared" si="84"/>
        <v>0</v>
      </c>
      <c r="R406" s="105"/>
      <c r="S406" s="56"/>
      <c r="T406" s="56"/>
      <c r="U406" s="56"/>
      <c r="V406" s="56">
        <v>41.4</v>
      </c>
      <c r="W406" s="56" t="s">
        <v>142</v>
      </c>
      <c r="X406" s="56" t="s">
        <v>142</v>
      </c>
      <c r="Y406" s="60" t="s">
        <v>579</v>
      </c>
    </row>
    <row r="407" s="18" customFormat="1" ht="131.25" spans="1:25">
      <c r="A407" s="53" t="s">
        <v>2042</v>
      </c>
      <c r="B407" s="53" t="s">
        <v>873</v>
      </c>
      <c r="C407" s="59" t="s">
        <v>2043</v>
      </c>
      <c r="D407" s="54" t="s">
        <v>89</v>
      </c>
      <c r="E407" s="59" t="s">
        <v>875</v>
      </c>
      <c r="F407" s="54">
        <v>1</v>
      </c>
      <c r="G407" s="53" t="s">
        <v>189</v>
      </c>
      <c r="H407" s="54" t="s">
        <v>876</v>
      </c>
      <c r="I407" s="54" t="s">
        <v>93</v>
      </c>
      <c r="J407" s="54" t="s">
        <v>94</v>
      </c>
      <c r="K407" s="54" t="s">
        <v>94</v>
      </c>
      <c r="L407" s="54">
        <v>15</v>
      </c>
      <c r="M407" s="56">
        <v>33</v>
      </c>
      <c r="N407" s="56">
        <v>30</v>
      </c>
      <c r="O407" s="56">
        <v>62</v>
      </c>
      <c r="P407" s="56">
        <f t="shared" si="83"/>
        <v>17.26</v>
      </c>
      <c r="Q407" s="56">
        <f t="shared" si="84"/>
        <v>0</v>
      </c>
      <c r="R407" s="105"/>
      <c r="S407" s="56"/>
      <c r="T407" s="56"/>
      <c r="U407" s="56"/>
      <c r="V407" s="56">
        <v>17.26</v>
      </c>
      <c r="W407" s="56" t="s">
        <v>142</v>
      </c>
      <c r="X407" s="56" t="s">
        <v>142</v>
      </c>
      <c r="Y407" s="60" t="s">
        <v>579</v>
      </c>
    </row>
    <row r="408" s="18" customFormat="1" ht="150" spans="1:25">
      <c r="A408" s="53" t="s">
        <v>2044</v>
      </c>
      <c r="B408" s="53" t="s">
        <v>877</v>
      </c>
      <c r="C408" s="59" t="s">
        <v>2045</v>
      </c>
      <c r="D408" s="54" t="s">
        <v>836</v>
      </c>
      <c r="E408" s="59" t="s">
        <v>879</v>
      </c>
      <c r="F408" s="54">
        <v>1</v>
      </c>
      <c r="G408" s="53" t="s">
        <v>880</v>
      </c>
      <c r="H408" s="54" t="s">
        <v>881</v>
      </c>
      <c r="I408" s="54" t="s">
        <v>94</v>
      </c>
      <c r="J408" s="54" t="s">
        <v>94</v>
      </c>
      <c r="K408" s="54" t="s">
        <v>94</v>
      </c>
      <c r="L408" s="54">
        <v>20</v>
      </c>
      <c r="M408" s="56">
        <v>43</v>
      </c>
      <c r="N408" s="56">
        <v>35</v>
      </c>
      <c r="O408" s="56">
        <v>72</v>
      </c>
      <c r="P408" s="56">
        <f t="shared" si="83"/>
        <v>98</v>
      </c>
      <c r="Q408" s="56">
        <f t="shared" si="84"/>
        <v>0</v>
      </c>
      <c r="R408" s="105"/>
      <c r="S408" s="56"/>
      <c r="T408" s="56"/>
      <c r="U408" s="56"/>
      <c r="V408" s="56">
        <v>98</v>
      </c>
      <c r="W408" s="56" t="s">
        <v>142</v>
      </c>
      <c r="X408" s="56" t="s">
        <v>142</v>
      </c>
      <c r="Y408" s="60" t="s">
        <v>579</v>
      </c>
    </row>
    <row r="409" s="18" customFormat="1" ht="168.75" spans="1:25">
      <c r="A409" s="53" t="s">
        <v>2046</v>
      </c>
      <c r="B409" s="53" t="s">
        <v>882</v>
      </c>
      <c r="C409" s="59" t="s">
        <v>2047</v>
      </c>
      <c r="D409" s="54" t="s">
        <v>836</v>
      </c>
      <c r="E409" s="59" t="s">
        <v>884</v>
      </c>
      <c r="F409" s="54">
        <v>1</v>
      </c>
      <c r="G409" s="53" t="s">
        <v>880</v>
      </c>
      <c r="H409" s="54" t="s">
        <v>172</v>
      </c>
      <c r="I409" s="54" t="s">
        <v>94</v>
      </c>
      <c r="J409" s="54" t="s">
        <v>94</v>
      </c>
      <c r="K409" s="54" t="s">
        <v>94</v>
      </c>
      <c r="L409" s="54">
        <v>22</v>
      </c>
      <c r="M409" s="56">
        <v>48</v>
      </c>
      <c r="N409" s="56">
        <v>35</v>
      </c>
      <c r="O409" s="56">
        <v>75</v>
      </c>
      <c r="P409" s="56">
        <f t="shared" si="83"/>
        <v>200</v>
      </c>
      <c r="Q409" s="56">
        <f t="shared" si="84"/>
        <v>0</v>
      </c>
      <c r="R409" s="105"/>
      <c r="S409" s="56"/>
      <c r="T409" s="56"/>
      <c r="U409" s="56"/>
      <c r="V409" s="56">
        <v>200</v>
      </c>
      <c r="W409" s="56" t="s">
        <v>142</v>
      </c>
      <c r="X409" s="56" t="s">
        <v>142</v>
      </c>
      <c r="Y409" s="60" t="s">
        <v>579</v>
      </c>
    </row>
    <row r="410" s="18" customFormat="1" ht="168.75" spans="1:25">
      <c r="A410" s="53" t="s">
        <v>2048</v>
      </c>
      <c r="B410" s="53" t="s">
        <v>885</v>
      </c>
      <c r="C410" s="59" t="s">
        <v>2049</v>
      </c>
      <c r="D410" s="54" t="s">
        <v>836</v>
      </c>
      <c r="E410" s="59" t="s">
        <v>887</v>
      </c>
      <c r="F410" s="54">
        <v>1</v>
      </c>
      <c r="G410" s="53" t="s">
        <v>140</v>
      </c>
      <c r="H410" s="54" t="s">
        <v>888</v>
      </c>
      <c r="I410" s="54" t="s">
        <v>94</v>
      </c>
      <c r="J410" s="54" t="s">
        <v>94</v>
      </c>
      <c r="K410" s="54" t="s">
        <v>94</v>
      </c>
      <c r="L410" s="54">
        <v>21</v>
      </c>
      <c r="M410" s="56">
        <v>40</v>
      </c>
      <c r="N410" s="56">
        <v>38</v>
      </c>
      <c r="O410" s="56">
        <v>75</v>
      </c>
      <c r="P410" s="56">
        <f t="shared" si="83"/>
        <v>108</v>
      </c>
      <c r="Q410" s="56">
        <f t="shared" si="84"/>
        <v>0</v>
      </c>
      <c r="R410" s="105"/>
      <c r="S410" s="56"/>
      <c r="T410" s="56"/>
      <c r="U410" s="56"/>
      <c r="V410" s="56">
        <v>108</v>
      </c>
      <c r="W410" s="56" t="s">
        <v>142</v>
      </c>
      <c r="X410" s="56" t="s">
        <v>142</v>
      </c>
      <c r="Y410" s="60" t="s">
        <v>579</v>
      </c>
    </row>
    <row r="411" s="18" customFormat="1" ht="150" spans="1:25">
      <c r="A411" s="53" t="s">
        <v>2050</v>
      </c>
      <c r="B411" s="53" t="s">
        <v>889</v>
      </c>
      <c r="C411" s="59" t="s">
        <v>2051</v>
      </c>
      <c r="D411" s="54" t="s">
        <v>836</v>
      </c>
      <c r="E411" s="59" t="s">
        <v>891</v>
      </c>
      <c r="F411" s="54">
        <v>1</v>
      </c>
      <c r="G411" s="53" t="s">
        <v>140</v>
      </c>
      <c r="H411" s="54" t="s">
        <v>416</v>
      </c>
      <c r="I411" s="54" t="s">
        <v>94</v>
      </c>
      <c r="J411" s="54" t="s">
        <v>94</v>
      </c>
      <c r="K411" s="54" t="s">
        <v>94</v>
      </c>
      <c r="L411" s="54">
        <v>18</v>
      </c>
      <c r="M411" s="56">
        <v>37</v>
      </c>
      <c r="N411" s="56">
        <v>32</v>
      </c>
      <c r="O411" s="56">
        <v>65</v>
      </c>
      <c r="P411" s="56">
        <f t="shared" si="83"/>
        <v>30.03</v>
      </c>
      <c r="Q411" s="56">
        <f t="shared" si="84"/>
        <v>0</v>
      </c>
      <c r="R411" s="105"/>
      <c r="S411" s="56"/>
      <c r="T411" s="56"/>
      <c r="U411" s="56"/>
      <c r="V411" s="56">
        <v>30.03</v>
      </c>
      <c r="W411" s="56" t="s">
        <v>142</v>
      </c>
      <c r="X411" s="56" t="s">
        <v>142</v>
      </c>
      <c r="Y411" s="60" t="s">
        <v>579</v>
      </c>
    </row>
    <row r="412" s="18" customFormat="1" ht="93.75" spans="1:25">
      <c r="A412" s="53" t="s">
        <v>2052</v>
      </c>
      <c r="B412" s="53" t="s">
        <v>892</v>
      </c>
      <c r="C412" s="59" t="s">
        <v>893</v>
      </c>
      <c r="D412" s="54" t="s">
        <v>836</v>
      </c>
      <c r="E412" s="59" t="s">
        <v>894</v>
      </c>
      <c r="F412" s="54">
        <v>1</v>
      </c>
      <c r="G412" s="53" t="s">
        <v>323</v>
      </c>
      <c r="H412" s="54" t="s">
        <v>895</v>
      </c>
      <c r="I412" s="54" t="s">
        <v>94</v>
      </c>
      <c r="J412" s="54" t="s">
        <v>94</v>
      </c>
      <c r="K412" s="54" t="s">
        <v>94</v>
      </c>
      <c r="L412" s="54">
        <v>21</v>
      </c>
      <c r="M412" s="56">
        <v>46</v>
      </c>
      <c r="N412" s="56">
        <v>35</v>
      </c>
      <c r="O412" s="56">
        <v>78</v>
      </c>
      <c r="P412" s="56">
        <f t="shared" si="83"/>
        <v>86.3</v>
      </c>
      <c r="Q412" s="56">
        <f t="shared" si="84"/>
        <v>0</v>
      </c>
      <c r="R412" s="105"/>
      <c r="S412" s="56"/>
      <c r="T412" s="56"/>
      <c r="U412" s="56"/>
      <c r="V412" s="56">
        <v>86.3</v>
      </c>
      <c r="W412" s="56" t="s">
        <v>142</v>
      </c>
      <c r="X412" s="56" t="s">
        <v>142</v>
      </c>
      <c r="Y412" s="60" t="s">
        <v>579</v>
      </c>
    </row>
    <row r="413" s="18" customFormat="1" ht="93.75" spans="1:25">
      <c r="A413" s="53" t="s">
        <v>2053</v>
      </c>
      <c r="B413" s="53" t="s">
        <v>896</v>
      </c>
      <c r="C413" s="55" t="s">
        <v>2054</v>
      </c>
      <c r="D413" s="54" t="s">
        <v>836</v>
      </c>
      <c r="E413" s="59" t="s">
        <v>898</v>
      </c>
      <c r="F413" s="54">
        <v>1</v>
      </c>
      <c r="G413" s="53" t="s">
        <v>323</v>
      </c>
      <c r="H413" s="54" t="s">
        <v>899</v>
      </c>
      <c r="I413" s="54" t="s">
        <v>94</v>
      </c>
      <c r="J413" s="54" t="s">
        <v>94</v>
      </c>
      <c r="K413" s="54" t="s">
        <v>94</v>
      </c>
      <c r="L413" s="54">
        <v>25</v>
      </c>
      <c r="M413" s="56">
        <v>53</v>
      </c>
      <c r="N413" s="56">
        <v>38</v>
      </c>
      <c r="O413" s="56">
        <v>75</v>
      </c>
      <c r="P413" s="56">
        <f t="shared" si="83"/>
        <v>120.82</v>
      </c>
      <c r="Q413" s="56">
        <f t="shared" si="84"/>
        <v>0</v>
      </c>
      <c r="R413" s="105"/>
      <c r="S413" s="56"/>
      <c r="T413" s="56"/>
      <c r="U413" s="56"/>
      <c r="V413" s="56">
        <v>120.82</v>
      </c>
      <c r="W413" s="56" t="s">
        <v>142</v>
      </c>
      <c r="X413" s="56" t="s">
        <v>142</v>
      </c>
      <c r="Y413" s="60" t="s">
        <v>579</v>
      </c>
    </row>
    <row r="414" s="18" customFormat="1" ht="93.75" spans="1:25">
      <c r="A414" s="53" t="s">
        <v>2055</v>
      </c>
      <c r="B414" s="53" t="s">
        <v>900</v>
      </c>
      <c r="C414" s="55" t="s">
        <v>901</v>
      </c>
      <c r="D414" s="54" t="s">
        <v>836</v>
      </c>
      <c r="E414" s="59" t="s">
        <v>898</v>
      </c>
      <c r="F414" s="54">
        <v>1</v>
      </c>
      <c r="G414" s="53" t="s">
        <v>323</v>
      </c>
      <c r="H414" s="54" t="s">
        <v>647</v>
      </c>
      <c r="I414" s="54" t="s">
        <v>94</v>
      </c>
      <c r="J414" s="54" t="s">
        <v>94</v>
      </c>
      <c r="K414" s="54" t="s">
        <v>94</v>
      </c>
      <c r="L414" s="54">
        <v>15</v>
      </c>
      <c r="M414" s="56">
        <v>29</v>
      </c>
      <c r="N414" s="56">
        <v>31</v>
      </c>
      <c r="O414" s="56">
        <v>68</v>
      </c>
      <c r="P414" s="56">
        <f t="shared" si="83"/>
        <v>120.82</v>
      </c>
      <c r="Q414" s="56">
        <f t="shared" si="84"/>
        <v>0</v>
      </c>
      <c r="R414" s="105"/>
      <c r="S414" s="56"/>
      <c r="T414" s="56"/>
      <c r="U414" s="56"/>
      <c r="V414" s="56">
        <v>120.82</v>
      </c>
      <c r="W414" s="56" t="s">
        <v>142</v>
      </c>
      <c r="X414" s="56" t="s">
        <v>142</v>
      </c>
      <c r="Y414" s="60" t="s">
        <v>579</v>
      </c>
    </row>
    <row r="415" s="18" customFormat="1" ht="93.75" spans="1:25">
      <c r="A415" s="53" t="s">
        <v>2056</v>
      </c>
      <c r="B415" s="53" t="s">
        <v>902</v>
      </c>
      <c r="C415" s="55" t="s">
        <v>903</v>
      </c>
      <c r="D415" s="54" t="s">
        <v>836</v>
      </c>
      <c r="E415" s="59" t="s">
        <v>904</v>
      </c>
      <c r="F415" s="54">
        <v>1</v>
      </c>
      <c r="G415" s="53" t="s">
        <v>100</v>
      </c>
      <c r="H415" s="54" t="s">
        <v>220</v>
      </c>
      <c r="I415" s="54" t="s">
        <v>94</v>
      </c>
      <c r="J415" s="54" t="s">
        <v>94</v>
      </c>
      <c r="K415" s="54" t="s">
        <v>94</v>
      </c>
      <c r="L415" s="54">
        <v>22</v>
      </c>
      <c r="M415" s="56">
        <v>46</v>
      </c>
      <c r="N415" s="56">
        <v>35</v>
      </c>
      <c r="O415" s="56">
        <v>78</v>
      </c>
      <c r="P415" s="56">
        <f t="shared" si="83"/>
        <v>51.78</v>
      </c>
      <c r="Q415" s="56">
        <f t="shared" si="84"/>
        <v>0</v>
      </c>
      <c r="R415" s="105"/>
      <c r="S415" s="56"/>
      <c r="T415" s="56"/>
      <c r="U415" s="56"/>
      <c r="V415" s="56">
        <v>51.78</v>
      </c>
      <c r="W415" s="56" t="s">
        <v>142</v>
      </c>
      <c r="X415" s="56" t="s">
        <v>142</v>
      </c>
      <c r="Y415" s="60" t="s">
        <v>579</v>
      </c>
    </row>
    <row r="416" s="18" customFormat="1" ht="133.5" spans="1:25">
      <c r="A416" s="53" t="s">
        <v>2057</v>
      </c>
      <c r="B416" s="53" t="s">
        <v>905</v>
      </c>
      <c r="C416" s="55" t="s">
        <v>906</v>
      </c>
      <c r="D416" s="54" t="s">
        <v>836</v>
      </c>
      <c r="E416" s="59" t="s">
        <v>907</v>
      </c>
      <c r="F416" s="54">
        <v>1</v>
      </c>
      <c r="G416" s="53" t="s">
        <v>100</v>
      </c>
      <c r="H416" s="54" t="s">
        <v>908</v>
      </c>
      <c r="I416" s="54" t="s">
        <v>93</v>
      </c>
      <c r="J416" s="54" t="s">
        <v>94</v>
      </c>
      <c r="K416" s="54" t="s">
        <v>94</v>
      </c>
      <c r="L416" s="54">
        <v>18</v>
      </c>
      <c r="M416" s="56">
        <v>38</v>
      </c>
      <c r="N416" s="56">
        <v>33</v>
      </c>
      <c r="O416" s="56">
        <v>66</v>
      </c>
      <c r="P416" s="56">
        <f t="shared" si="83"/>
        <v>50.57</v>
      </c>
      <c r="Q416" s="56">
        <f t="shared" si="84"/>
        <v>0</v>
      </c>
      <c r="R416" s="105"/>
      <c r="S416" s="56"/>
      <c r="T416" s="56"/>
      <c r="U416" s="56"/>
      <c r="V416" s="56">
        <v>50.57</v>
      </c>
      <c r="W416" s="56" t="s">
        <v>142</v>
      </c>
      <c r="X416" s="56" t="s">
        <v>142</v>
      </c>
      <c r="Y416" s="60" t="s">
        <v>579</v>
      </c>
    </row>
    <row r="417" s="18" customFormat="1" ht="93.75" spans="1:25">
      <c r="A417" s="53" t="s">
        <v>2058</v>
      </c>
      <c r="B417" s="53" t="s">
        <v>2059</v>
      </c>
      <c r="C417" s="59" t="s">
        <v>2060</v>
      </c>
      <c r="D417" s="54" t="s">
        <v>89</v>
      </c>
      <c r="E417" s="59" t="s">
        <v>2061</v>
      </c>
      <c r="F417" s="54">
        <v>1</v>
      </c>
      <c r="G417" s="53" t="s">
        <v>166</v>
      </c>
      <c r="H417" s="54" t="s">
        <v>2062</v>
      </c>
      <c r="I417" s="54" t="s">
        <v>94</v>
      </c>
      <c r="J417" s="54" t="s">
        <v>94</v>
      </c>
      <c r="K417" s="54" t="s">
        <v>94</v>
      </c>
      <c r="L417" s="54">
        <v>18</v>
      </c>
      <c r="M417" s="56">
        <v>38</v>
      </c>
      <c r="N417" s="56">
        <v>35</v>
      </c>
      <c r="O417" s="56">
        <v>72</v>
      </c>
      <c r="P417" s="56">
        <f t="shared" si="83"/>
        <v>23.47</v>
      </c>
      <c r="Q417" s="56">
        <f t="shared" si="84"/>
        <v>0</v>
      </c>
      <c r="R417" s="105"/>
      <c r="S417" s="56"/>
      <c r="T417" s="56"/>
      <c r="U417" s="56"/>
      <c r="V417" s="56">
        <v>23.47</v>
      </c>
      <c r="W417" s="56" t="s">
        <v>142</v>
      </c>
      <c r="X417" s="56" t="s">
        <v>142</v>
      </c>
      <c r="Y417" s="60" t="s">
        <v>579</v>
      </c>
    </row>
    <row r="418" s="18" customFormat="1" ht="131.25" spans="1:25">
      <c r="A418" s="53" t="s">
        <v>2063</v>
      </c>
      <c r="B418" s="53" t="s">
        <v>2064</v>
      </c>
      <c r="C418" s="59" t="s">
        <v>2065</v>
      </c>
      <c r="D418" s="54" t="s">
        <v>89</v>
      </c>
      <c r="E418" s="59" t="s">
        <v>2066</v>
      </c>
      <c r="F418" s="54">
        <v>1</v>
      </c>
      <c r="G418" s="53" t="s">
        <v>166</v>
      </c>
      <c r="H418" s="54" t="s">
        <v>1752</v>
      </c>
      <c r="I418" s="54" t="s">
        <v>93</v>
      </c>
      <c r="J418" s="54" t="s">
        <v>94</v>
      </c>
      <c r="K418" s="54" t="s">
        <v>94</v>
      </c>
      <c r="L418" s="54">
        <v>16</v>
      </c>
      <c r="M418" s="56">
        <v>35</v>
      </c>
      <c r="N418" s="56">
        <v>32</v>
      </c>
      <c r="O418" s="56">
        <v>65</v>
      </c>
      <c r="P418" s="56">
        <f t="shared" si="83"/>
        <v>9.15</v>
      </c>
      <c r="Q418" s="56">
        <f t="shared" si="84"/>
        <v>0</v>
      </c>
      <c r="R418" s="105"/>
      <c r="S418" s="56"/>
      <c r="T418" s="56"/>
      <c r="U418" s="56"/>
      <c r="V418" s="56">
        <v>9.15</v>
      </c>
      <c r="W418" s="56" t="s">
        <v>142</v>
      </c>
      <c r="X418" s="56" t="s">
        <v>142</v>
      </c>
      <c r="Y418" s="60" t="s">
        <v>579</v>
      </c>
    </row>
    <row r="419" s="18" customFormat="1" ht="131.25" spans="1:25">
      <c r="A419" s="53" t="s">
        <v>2067</v>
      </c>
      <c r="B419" s="53" t="s">
        <v>2068</v>
      </c>
      <c r="C419" s="59" t="s">
        <v>2069</v>
      </c>
      <c r="D419" s="54" t="s">
        <v>89</v>
      </c>
      <c r="E419" s="59" t="s">
        <v>2070</v>
      </c>
      <c r="F419" s="54">
        <v>1</v>
      </c>
      <c r="G419" s="53" t="s">
        <v>512</v>
      </c>
      <c r="H419" s="54" t="s">
        <v>1718</v>
      </c>
      <c r="I419" s="54" t="s">
        <v>94</v>
      </c>
      <c r="J419" s="54" t="s">
        <v>94</v>
      </c>
      <c r="K419" s="54" t="s">
        <v>94</v>
      </c>
      <c r="L419" s="54">
        <v>57</v>
      </c>
      <c r="M419" s="56">
        <v>142</v>
      </c>
      <c r="N419" s="56">
        <v>144</v>
      </c>
      <c r="O419" s="56">
        <v>360</v>
      </c>
      <c r="P419" s="56">
        <f t="shared" si="83"/>
        <v>57.48</v>
      </c>
      <c r="Q419" s="56">
        <f t="shared" si="84"/>
        <v>0</v>
      </c>
      <c r="R419" s="56"/>
      <c r="S419" s="56"/>
      <c r="T419" s="56"/>
      <c r="U419" s="56"/>
      <c r="V419" s="56">
        <v>57.48</v>
      </c>
      <c r="W419" s="56" t="s">
        <v>142</v>
      </c>
      <c r="X419" s="56" t="s">
        <v>142</v>
      </c>
      <c r="Y419" s="60" t="s">
        <v>579</v>
      </c>
    </row>
    <row r="420" s="18" customFormat="1" ht="168.75" spans="1:25">
      <c r="A420" s="53" t="s">
        <v>2071</v>
      </c>
      <c r="B420" s="53" t="s">
        <v>2072</v>
      </c>
      <c r="C420" s="59" t="s">
        <v>2073</v>
      </c>
      <c r="D420" s="54" t="s">
        <v>89</v>
      </c>
      <c r="E420" s="59" t="s">
        <v>2074</v>
      </c>
      <c r="F420" s="54">
        <v>1</v>
      </c>
      <c r="G420" s="53" t="s">
        <v>189</v>
      </c>
      <c r="H420" s="54" t="s">
        <v>190</v>
      </c>
      <c r="I420" s="54" t="s">
        <v>94</v>
      </c>
      <c r="J420" s="54" t="s">
        <v>94</v>
      </c>
      <c r="K420" s="54" t="s">
        <v>94</v>
      </c>
      <c r="L420" s="54">
        <v>69</v>
      </c>
      <c r="M420" s="56">
        <v>173</v>
      </c>
      <c r="N420" s="56">
        <v>125</v>
      </c>
      <c r="O420" s="56">
        <v>312</v>
      </c>
      <c r="P420" s="56">
        <f t="shared" si="83"/>
        <v>201.6</v>
      </c>
      <c r="Q420" s="56">
        <f t="shared" si="84"/>
        <v>0</v>
      </c>
      <c r="R420" s="56"/>
      <c r="S420" s="56"/>
      <c r="T420" s="56"/>
      <c r="U420" s="56"/>
      <c r="V420" s="56">
        <v>201.6</v>
      </c>
      <c r="W420" s="56" t="s">
        <v>142</v>
      </c>
      <c r="X420" s="56" t="s">
        <v>142</v>
      </c>
      <c r="Y420" s="60" t="s">
        <v>579</v>
      </c>
    </row>
    <row r="421" s="18" customFormat="1" ht="150" spans="1:25">
      <c r="A421" s="53" t="s">
        <v>2075</v>
      </c>
      <c r="B421" s="54" t="s">
        <v>2076</v>
      </c>
      <c r="C421" s="59" t="s">
        <v>2077</v>
      </c>
      <c r="D421" s="54" t="s">
        <v>286</v>
      </c>
      <c r="E421" s="59" t="s">
        <v>2078</v>
      </c>
      <c r="F421" s="54">
        <v>1</v>
      </c>
      <c r="G421" s="54" t="s">
        <v>127</v>
      </c>
      <c r="H421" s="54" t="s">
        <v>2079</v>
      </c>
      <c r="I421" s="54" t="s">
        <v>94</v>
      </c>
      <c r="J421" s="54" t="s">
        <v>94</v>
      </c>
      <c r="K421" s="54" t="s">
        <v>94</v>
      </c>
      <c r="L421" s="54">
        <v>53</v>
      </c>
      <c r="M421" s="54">
        <v>112</v>
      </c>
      <c r="N421" s="54">
        <v>210</v>
      </c>
      <c r="O421" s="54">
        <v>514</v>
      </c>
      <c r="P421" s="56">
        <f t="shared" si="83"/>
        <v>12.28</v>
      </c>
      <c r="Q421" s="56">
        <f t="shared" si="84"/>
        <v>0</v>
      </c>
      <c r="R421" s="54"/>
      <c r="S421" s="54"/>
      <c r="T421" s="54"/>
      <c r="U421" s="54"/>
      <c r="V421" s="54">
        <v>12.28</v>
      </c>
      <c r="W421" s="54" t="s">
        <v>289</v>
      </c>
      <c r="X421" s="54" t="s">
        <v>290</v>
      </c>
      <c r="Y421" s="59" t="s">
        <v>805</v>
      </c>
    </row>
    <row r="422" s="18" customFormat="1" ht="150" spans="1:25">
      <c r="A422" s="53" t="s">
        <v>2080</v>
      </c>
      <c r="B422" s="54" t="s">
        <v>2081</v>
      </c>
      <c r="C422" s="59" t="s">
        <v>2082</v>
      </c>
      <c r="D422" s="54" t="s">
        <v>286</v>
      </c>
      <c r="E422" s="59" t="s">
        <v>2083</v>
      </c>
      <c r="F422" s="54">
        <v>1</v>
      </c>
      <c r="G422" s="54" t="s">
        <v>323</v>
      </c>
      <c r="H422" s="54" t="s">
        <v>1106</v>
      </c>
      <c r="I422" s="54" t="s">
        <v>94</v>
      </c>
      <c r="J422" s="54" t="s">
        <v>94</v>
      </c>
      <c r="K422" s="54" t="s">
        <v>94</v>
      </c>
      <c r="L422" s="54">
        <v>29</v>
      </c>
      <c r="M422" s="54">
        <v>87</v>
      </c>
      <c r="N422" s="54">
        <v>152</v>
      </c>
      <c r="O422" s="54">
        <v>381</v>
      </c>
      <c r="P422" s="56">
        <f t="shared" si="83"/>
        <v>35.05</v>
      </c>
      <c r="Q422" s="56">
        <f t="shared" si="84"/>
        <v>0</v>
      </c>
      <c r="R422" s="54"/>
      <c r="S422" s="54"/>
      <c r="T422" s="54"/>
      <c r="U422" s="54"/>
      <c r="V422" s="54">
        <v>35.05</v>
      </c>
      <c r="W422" s="54" t="s">
        <v>289</v>
      </c>
      <c r="X422" s="54" t="s">
        <v>290</v>
      </c>
      <c r="Y422" s="59" t="s">
        <v>805</v>
      </c>
    </row>
    <row r="423" s="18" customFormat="1" ht="150" spans="1:25">
      <c r="A423" s="53" t="s">
        <v>2084</v>
      </c>
      <c r="B423" s="54" t="s">
        <v>2085</v>
      </c>
      <c r="C423" s="59" t="s">
        <v>2086</v>
      </c>
      <c r="D423" s="54" t="s">
        <v>286</v>
      </c>
      <c r="E423" s="59" t="s">
        <v>2087</v>
      </c>
      <c r="F423" s="54">
        <v>1</v>
      </c>
      <c r="G423" s="54" t="s">
        <v>114</v>
      </c>
      <c r="H423" s="54" t="s">
        <v>518</v>
      </c>
      <c r="I423" s="54" t="s">
        <v>94</v>
      </c>
      <c r="J423" s="54" t="s">
        <v>94</v>
      </c>
      <c r="K423" s="54" t="s">
        <v>94</v>
      </c>
      <c r="L423" s="54">
        <v>74</v>
      </c>
      <c r="M423" s="54">
        <v>147</v>
      </c>
      <c r="N423" s="54">
        <v>160</v>
      </c>
      <c r="O423" s="54">
        <v>386</v>
      </c>
      <c r="P423" s="56">
        <f t="shared" si="83"/>
        <v>20.53</v>
      </c>
      <c r="Q423" s="56">
        <f t="shared" si="84"/>
        <v>0</v>
      </c>
      <c r="R423" s="54"/>
      <c r="S423" s="54"/>
      <c r="T423" s="54"/>
      <c r="U423" s="54"/>
      <c r="V423" s="54">
        <v>20.53</v>
      </c>
      <c r="W423" s="54" t="s">
        <v>289</v>
      </c>
      <c r="X423" s="54" t="s">
        <v>290</v>
      </c>
      <c r="Y423" s="59" t="s">
        <v>805</v>
      </c>
    </row>
    <row r="424" s="18" customFormat="1" ht="150" spans="1:25">
      <c r="A424" s="53" t="s">
        <v>2088</v>
      </c>
      <c r="B424" s="54" t="s">
        <v>2089</v>
      </c>
      <c r="C424" s="59" t="s">
        <v>2090</v>
      </c>
      <c r="D424" s="54" t="s">
        <v>286</v>
      </c>
      <c r="E424" s="59" t="s">
        <v>2091</v>
      </c>
      <c r="F424" s="54">
        <v>1</v>
      </c>
      <c r="G424" s="54" t="s">
        <v>512</v>
      </c>
      <c r="H424" s="54" t="s">
        <v>662</v>
      </c>
      <c r="I424" s="56" t="s">
        <v>93</v>
      </c>
      <c r="J424" s="54" t="s">
        <v>94</v>
      </c>
      <c r="K424" s="54" t="s">
        <v>94</v>
      </c>
      <c r="L424" s="54">
        <v>100</v>
      </c>
      <c r="M424" s="54">
        <v>275</v>
      </c>
      <c r="N424" s="54">
        <v>215</v>
      </c>
      <c r="O424" s="54">
        <v>537</v>
      </c>
      <c r="P424" s="56">
        <f t="shared" si="83"/>
        <v>81.92</v>
      </c>
      <c r="Q424" s="56">
        <f t="shared" si="84"/>
        <v>0</v>
      </c>
      <c r="R424" s="54"/>
      <c r="S424" s="54"/>
      <c r="T424" s="54"/>
      <c r="U424" s="54"/>
      <c r="V424" s="54">
        <v>81.92</v>
      </c>
      <c r="W424" s="54" t="s">
        <v>289</v>
      </c>
      <c r="X424" s="54" t="s">
        <v>290</v>
      </c>
      <c r="Y424" s="59" t="s">
        <v>805</v>
      </c>
    </row>
    <row r="425" s="18" customFormat="1" ht="150" spans="1:25">
      <c r="A425" s="53" t="s">
        <v>2092</v>
      </c>
      <c r="B425" s="54" t="s">
        <v>2093</v>
      </c>
      <c r="C425" s="55" t="s">
        <v>2094</v>
      </c>
      <c r="D425" s="54" t="s">
        <v>286</v>
      </c>
      <c r="E425" s="59" t="s">
        <v>2095</v>
      </c>
      <c r="F425" s="54">
        <v>1</v>
      </c>
      <c r="G425" s="54" t="s">
        <v>166</v>
      </c>
      <c r="H425" s="54" t="s">
        <v>2096</v>
      </c>
      <c r="I425" s="54" t="s">
        <v>93</v>
      </c>
      <c r="J425" s="54" t="s">
        <v>94</v>
      </c>
      <c r="K425" s="54" t="s">
        <v>94</v>
      </c>
      <c r="L425" s="54">
        <v>85</v>
      </c>
      <c r="M425" s="54">
        <v>195</v>
      </c>
      <c r="N425" s="54">
        <v>163</v>
      </c>
      <c r="O425" s="54">
        <v>402</v>
      </c>
      <c r="P425" s="56">
        <f t="shared" si="83"/>
        <v>39.05</v>
      </c>
      <c r="Q425" s="56">
        <f t="shared" si="84"/>
        <v>0</v>
      </c>
      <c r="R425" s="54"/>
      <c r="S425" s="54"/>
      <c r="T425" s="54"/>
      <c r="U425" s="54"/>
      <c r="V425" s="54">
        <v>39.05</v>
      </c>
      <c r="W425" s="54" t="s">
        <v>289</v>
      </c>
      <c r="X425" s="54" t="s">
        <v>290</v>
      </c>
      <c r="Y425" s="59" t="s">
        <v>805</v>
      </c>
    </row>
    <row r="426" s="18" customFormat="1" ht="150" spans="1:25">
      <c r="A426" s="53" t="s">
        <v>2097</v>
      </c>
      <c r="B426" s="54" t="s">
        <v>2098</v>
      </c>
      <c r="C426" s="55" t="s">
        <v>2099</v>
      </c>
      <c r="D426" s="54" t="s">
        <v>286</v>
      </c>
      <c r="E426" s="59" t="s">
        <v>2100</v>
      </c>
      <c r="F426" s="54">
        <v>1</v>
      </c>
      <c r="G426" s="54" t="s">
        <v>100</v>
      </c>
      <c r="H426" s="54" t="s">
        <v>2101</v>
      </c>
      <c r="I426" s="54" t="s">
        <v>94</v>
      </c>
      <c r="J426" s="54" t="s">
        <v>94</v>
      </c>
      <c r="K426" s="54" t="s">
        <v>94</v>
      </c>
      <c r="L426" s="54">
        <v>68</v>
      </c>
      <c r="M426" s="54">
        <v>196</v>
      </c>
      <c r="N426" s="54">
        <v>228</v>
      </c>
      <c r="O426" s="54">
        <v>554</v>
      </c>
      <c r="P426" s="56">
        <f t="shared" si="83"/>
        <v>121.41</v>
      </c>
      <c r="Q426" s="56">
        <f t="shared" si="84"/>
        <v>0</v>
      </c>
      <c r="R426" s="54"/>
      <c r="S426" s="54"/>
      <c r="T426" s="54"/>
      <c r="U426" s="54"/>
      <c r="V426" s="54">
        <v>121.41</v>
      </c>
      <c r="W426" s="54" t="s">
        <v>289</v>
      </c>
      <c r="X426" s="54" t="s">
        <v>290</v>
      </c>
      <c r="Y426" s="59" t="s">
        <v>805</v>
      </c>
    </row>
    <row r="427" s="18" customFormat="1" ht="150" spans="1:25">
      <c r="A427" s="53" t="s">
        <v>2102</v>
      </c>
      <c r="B427" s="54" t="s">
        <v>2103</v>
      </c>
      <c r="C427" s="59" t="s">
        <v>2104</v>
      </c>
      <c r="D427" s="54" t="s">
        <v>286</v>
      </c>
      <c r="E427" s="59" t="s">
        <v>2105</v>
      </c>
      <c r="F427" s="54">
        <v>1</v>
      </c>
      <c r="G427" s="54" t="s">
        <v>393</v>
      </c>
      <c r="H427" s="54" t="s">
        <v>1888</v>
      </c>
      <c r="I427" s="54" t="s">
        <v>94</v>
      </c>
      <c r="J427" s="54" t="s">
        <v>94</v>
      </c>
      <c r="K427" s="54" t="s">
        <v>94</v>
      </c>
      <c r="L427" s="54">
        <v>48</v>
      </c>
      <c r="M427" s="54">
        <v>164</v>
      </c>
      <c r="N427" s="54">
        <v>95</v>
      </c>
      <c r="O427" s="54">
        <v>226</v>
      </c>
      <c r="P427" s="56">
        <f t="shared" si="83"/>
        <v>79.49</v>
      </c>
      <c r="Q427" s="56">
        <f t="shared" si="84"/>
        <v>0</v>
      </c>
      <c r="R427" s="54"/>
      <c r="S427" s="54"/>
      <c r="T427" s="54"/>
      <c r="U427" s="54"/>
      <c r="V427" s="54">
        <v>79.49</v>
      </c>
      <c r="W427" s="54" t="s">
        <v>289</v>
      </c>
      <c r="X427" s="54" t="s">
        <v>290</v>
      </c>
      <c r="Y427" s="59" t="s">
        <v>805</v>
      </c>
    </row>
    <row r="428" s="18" customFormat="1" ht="150" spans="1:25">
      <c r="A428" s="53" t="s">
        <v>2106</v>
      </c>
      <c r="B428" s="54" t="s">
        <v>2107</v>
      </c>
      <c r="C428" s="59" t="s">
        <v>2108</v>
      </c>
      <c r="D428" s="54" t="s">
        <v>286</v>
      </c>
      <c r="E428" s="59" t="s">
        <v>2109</v>
      </c>
      <c r="F428" s="54">
        <v>1</v>
      </c>
      <c r="G428" s="54" t="s">
        <v>400</v>
      </c>
      <c r="H428" s="53" t="s">
        <v>252</v>
      </c>
      <c r="I428" s="54" t="s">
        <v>93</v>
      </c>
      <c r="J428" s="54" t="s">
        <v>94</v>
      </c>
      <c r="K428" s="54" t="s">
        <v>94</v>
      </c>
      <c r="L428" s="54">
        <v>26</v>
      </c>
      <c r="M428" s="54">
        <v>55</v>
      </c>
      <c r="N428" s="54">
        <v>264</v>
      </c>
      <c r="O428" s="54">
        <v>578</v>
      </c>
      <c r="P428" s="56">
        <f t="shared" si="83"/>
        <v>70.12</v>
      </c>
      <c r="Q428" s="56">
        <f t="shared" si="84"/>
        <v>0</v>
      </c>
      <c r="R428" s="54"/>
      <c r="S428" s="54"/>
      <c r="T428" s="54"/>
      <c r="U428" s="54"/>
      <c r="V428" s="54">
        <v>70.12</v>
      </c>
      <c r="W428" s="54" t="s">
        <v>289</v>
      </c>
      <c r="X428" s="54" t="s">
        <v>290</v>
      </c>
      <c r="Y428" s="59" t="s">
        <v>805</v>
      </c>
    </row>
    <row r="429" s="18" customFormat="1" ht="150" spans="1:25">
      <c r="A429" s="53" t="s">
        <v>2110</v>
      </c>
      <c r="B429" s="54" t="s">
        <v>2111</v>
      </c>
      <c r="C429" s="59" t="s">
        <v>2112</v>
      </c>
      <c r="D429" s="54" t="s">
        <v>286</v>
      </c>
      <c r="E429" s="59" t="s">
        <v>2113</v>
      </c>
      <c r="F429" s="54">
        <v>1</v>
      </c>
      <c r="G429" s="54" t="s">
        <v>140</v>
      </c>
      <c r="H429" s="54" t="s">
        <v>2114</v>
      </c>
      <c r="I429" s="54" t="s">
        <v>94</v>
      </c>
      <c r="J429" s="54" t="s">
        <v>94</v>
      </c>
      <c r="K429" s="54" t="s">
        <v>94</v>
      </c>
      <c r="L429" s="54">
        <v>37</v>
      </c>
      <c r="M429" s="54">
        <v>69</v>
      </c>
      <c r="N429" s="54">
        <v>180</v>
      </c>
      <c r="O429" s="54">
        <v>413</v>
      </c>
      <c r="P429" s="56">
        <f t="shared" si="83"/>
        <v>110.52</v>
      </c>
      <c r="Q429" s="56">
        <f t="shared" si="84"/>
        <v>0</v>
      </c>
      <c r="R429" s="54"/>
      <c r="S429" s="54"/>
      <c r="T429" s="54"/>
      <c r="U429" s="54"/>
      <c r="V429" s="54">
        <v>110.52</v>
      </c>
      <c r="W429" s="54" t="s">
        <v>289</v>
      </c>
      <c r="X429" s="54" t="s">
        <v>290</v>
      </c>
      <c r="Y429" s="59" t="s">
        <v>805</v>
      </c>
    </row>
    <row r="430" s="18" customFormat="1" ht="150" spans="1:25">
      <c r="A430" s="53" t="s">
        <v>2115</v>
      </c>
      <c r="B430" s="54" t="s">
        <v>2116</v>
      </c>
      <c r="C430" s="59" t="s">
        <v>2117</v>
      </c>
      <c r="D430" s="54" t="s">
        <v>286</v>
      </c>
      <c r="E430" s="59" t="s">
        <v>2118</v>
      </c>
      <c r="F430" s="54">
        <v>1</v>
      </c>
      <c r="G430" s="54" t="s">
        <v>189</v>
      </c>
      <c r="H430" s="54" t="s">
        <v>1775</v>
      </c>
      <c r="I430" s="54" t="s">
        <v>94</v>
      </c>
      <c r="J430" s="54" t="s">
        <v>94</v>
      </c>
      <c r="K430" s="54" t="s">
        <v>94</v>
      </c>
      <c r="L430" s="54">
        <v>39</v>
      </c>
      <c r="M430" s="54">
        <v>122</v>
      </c>
      <c r="N430" s="54">
        <v>199</v>
      </c>
      <c r="O430" s="54">
        <v>482</v>
      </c>
      <c r="P430" s="56">
        <f t="shared" si="83"/>
        <v>14.96</v>
      </c>
      <c r="Q430" s="56">
        <f t="shared" si="84"/>
        <v>0</v>
      </c>
      <c r="R430" s="54"/>
      <c r="S430" s="54" t="s">
        <v>2119</v>
      </c>
      <c r="T430" s="54"/>
      <c r="U430" s="54"/>
      <c r="V430" s="54">
        <v>14.96</v>
      </c>
      <c r="W430" s="54" t="s">
        <v>289</v>
      </c>
      <c r="X430" s="54" t="s">
        <v>290</v>
      </c>
      <c r="Y430" s="59" t="s">
        <v>805</v>
      </c>
    </row>
    <row r="431" s="18" customFormat="1" ht="150" spans="1:25">
      <c r="A431" s="53" t="s">
        <v>2120</v>
      </c>
      <c r="B431" s="53" t="s">
        <v>802</v>
      </c>
      <c r="C431" s="59" t="s">
        <v>803</v>
      </c>
      <c r="D431" s="54" t="s">
        <v>286</v>
      </c>
      <c r="E431" s="59" t="s">
        <v>804</v>
      </c>
      <c r="F431" s="54">
        <v>1</v>
      </c>
      <c r="G431" s="54" t="s">
        <v>189</v>
      </c>
      <c r="H431" s="54" t="s">
        <v>723</v>
      </c>
      <c r="I431" s="54" t="s">
        <v>93</v>
      </c>
      <c r="J431" s="54" t="s">
        <v>94</v>
      </c>
      <c r="K431" s="54" t="s">
        <v>94</v>
      </c>
      <c r="L431" s="54">
        <v>22</v>
      </c>
      <c r="M431" s="54">
        <v>44</v>
      </c>
      <c r="N431" s="54">
        <v>96</v>
      </c>
      <c r="O431" s="54">
        <v>234</v>
      </c>
      <c r="P431" s="56">
        <f t="shared" si="83"/>
        <v>64.67</v>
      </c>
      <c r="Q431" s="56">
        <f t="shared" si="84"/>
        <v>0</v>
      </c>
      <c r="R431" s="54"/>
      <c r="S431" s="54"/>
      <c r="T431" s="54"/>
      <c r="U431" s="54"/>
      <c r="V431" s="54">
        <v>64.67</v>
      </c>
      <c r="W431" s="54" t="s">
        <v>289</v>
      </c>
      <c r="X431" s="54" t="s">
        <v>290</v>
      </c>
      <c r="Y431" s="59" t="s">
        <v>805</v>
      </c>
    </row>
  </sheetData>
  <mergeCells count="21">
    <mergeCell ref="A2:Y2"/>
    <mergeCell ref="X3:Y3"/>
    <mergeCell ref="P4:V4"/>
    <mergeCell ref="Q5:U5"/>
    <mergeCell ref="A4:A6"/>
    <mergeCell ref="B4:B6"/>
    <mergeCell ref="C4:C6"/>
    <mergeCell ref="D4:D6"/>
    <mergeCell ref="E4:E6"/>
    <mergeCell ref="F4:F6"/>
    <mergeCell ref="I4:I6"/>
    <mergeCell ref="J4:J6"/>
    <mergeCell ref="K4:K6"/>
    <mergeCell ref="P5:P6"/>
    <mergeCell ref="V5:V6"/>
    <mergeCell ref="W4:W6"/>
    <mergeCell ref="X4:X6"/>
    <mergeCell ref="Y4:Y6"/>
    <mergeCell ref="G4:H5"/>
    <mergeCell ref="L4:M5"/>
    <mergeCell ref="N4:O5"/>
  </mergeCells>
  <conditionalFormatting sqref="B48">
    <cfRule type="duplicateValues" dxfId="0" priority="1"/>
  </conditionalFormatting>
  <pageMargins left="0.75" right="0.75" top="1" bottom="1" header="0.5" footer="0.5"/>
  <pageSetup paperSize="9" scale="32" fitToHeight="0" orientation="landscape"/>
  <headerFooter/>
</worksheet>
</file>

<file path=docProps/app.xml><?xml version="1.0" encoding="utf-8"?>
<Properties xmlns="http://schemas.openxmlformats.org/officeDocument/2006/extended-properties" xmlns:vt="http://schemas.openxmlformats.org/officeDocument/2006/docPropsVTypes">
  <Company>sxsfpb</Company>
  <Application>Microsoft Excel</Application>
  <HeadingPairs>
    <vt:vector size="2" baseType="variant">
      <vt:variant>
        <vt:lpstr>工作表</vt:lpstr>
      </vt:variant>
      <vt:variant>
        <vt:i4>4</vt:i4>
      </vt:variant>
    </vt:vector>
  </HeadingPairs>
  <TitlesOfParts>
    <vt:vector size="4" baseType="lpstr">
      <vt:lpstr>附表12023年度统筹整合财政涉农资金明细表</vt:lpstr>
      <vt:lpstr>调出</vt:lpstr>
      <vt:lpstr>调入</vt:lpstr>
      <vt:lpstr>调整后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fpbcyc</dc:creator>
  <cp:lastModifiedBy>24045121</cp:lastModifiedBy>
  <dcterms:created xsi:type="dcterms:W3CDTF">2016-03-06T09:17:00Z</dcterms:created>
  <cp:lastPrinted>2021-06-28T18:10:00Z</cp:lastPrinted>
  <dcterms:modified xsi:type="dcterms:W3CDTF">2023-10-10T06:31:37Z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2C0CB8665DE4470EBB0642248D183870</vt:lpwstr>
  </property>
</Properties>
</file>